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34" activeTab="7"/>
  </bookViews>
  <sheets>
    <sheet name="附表1" sheetId="1" r:id="rId1"/>
    <sheet name="附表2" sheetId="2" r:id="rId2"/>
    <sheet name="附表3" sheetId="3" r:id="rId3"/>
    <sheet name="附表4" sheetId="4" r:id="rId4"/>
    <sheet name="附表5" sheetId="5" r:id="rId5"/>
    <sheet name="附表6" sheetId="6" r:id="rId6"/>
    <sheet name="附表7" sheetId="7" r:id="rId7"/>
    <sheet name="附表8" sheetId="8" r:id="rId8"/>
    <sheet name="附表9" sheetId="9" r:id="rId9"/>
    <sheet name="附表10（旧，留房产中心5项目18.56万" sheetId="10" state="hidden" r:id="rId10"/>
    <sheet name="附件4" sheetId="12" state="hidden" r:id="rId11"/>
    <sheet name="附件3" sheetId="13" state="hidden" r:id="rId12"/>
    <sheet name="附件3（单位）" sheetId="14" state="hidden" r:id="rId13"/>
  </sheets>
  <definedNames>
    <definedName name="_xlnm._FilterDatabase" localSheetId="6" hidden="1">附表7!$A$4:$F$16</definedName>
    <definedName name="_xlnm._FilterDatabase" localSheetId="7" hidden="1">附表8!$A$4:$F$14</definedName>
    <definedName name="_xlnm._FilterDatabase" localSheetId="11" hidden="1">附件3!$A$4:$K$65</definedName>
    <definedName name="_xlnm._FilterDatabase" localSheetId="8" hidden="1">附表9!$A$1:$I$4</definedName>
    <definedName name="_xlnm._FilterDatabase" localSheetId="4" hidden="1">附表5!$A$4:$E$63</definedName>
    <definedName name="_xlnm.Print_Titles" localSheetId="0">附表1!$1:4</definedName>
    <definedName name="_xlnm.Print_Titles" localSheetId="1">附表2!$1:4</definedName>
    <definedName name="_xlnm.Print_Titles" localSheetId="2">附表3!$1:4</definedName>
    <definedName name="_xlnm.Print_Titles" localSheetId="3">附表4!$1:4</definedName>
    <definedName name="_xlnm.Print_Titles" localSheetId="4">附表5!$1:4</definedName>
    <definedName name="_xlnm.Print_Titles" localSheetId="5">附表6!$1:4</definedName>
    <definedName name="_xlnm.Print_Titles" localSheetId="6">附表7!$1:4</definedName>
    <definedName name="_xlnm._FilterDatabase" localSheetId="0" hidden="1">附表1!#REF!</definedName>
    <definedName name="_xlnm._FilterDatabase" localSheetId="1" hidden="1">附表2!$A$5:$E$26</definedName>
    <definedName name="_xlnm._FilterDatabase" localSheetId="2" hidden="1">附表3!#REF!</definedName>
    <definedName name="_xlnm._FilterDatabase" localSheetId="3" hidden="1">附表4!$A$7:$E$32</definedName>
    <definedName name="_xlnm.Print_Area">#N/A</definedName>
    <definedName name="_xlnm.Print_Titles">#N/A</definedName>
    <definedName name="_xlnm._FilterDatabase" localSheetId="5" hidden="1">附表6!$A$4:$E$35</definedName>
    <definedName name="_xlnm._FilterDatabase" localSheetId="9" hidden="1">'附表10（旧，留房产中心5项目18.56万'!$A$4:$I$102</definedName>
    <definedName name="_xlnm.Print_Titles" localSheetId="9">'附表10（旧，留房产中心5项目18.56万'!$2:$4</definedName>
    <definedName name="_xlnm.Print_Titles" localSheetId="11">附件3!$1:4</definedName>
    <definedName name="_xlnm.Print_Titles" localSheetId="12">'附件3（单位）'!$3:$3</definedName>
    <definedName name="_xlnm._FilterDatabase" localSheetId="10" hidden="1">附件4!$B$4:$L$44</definedName>
    <definedName name="_xlnm.Print_Titles" localSheetId="10">附件4!$1:4</definedName>
    <definedName name="_xlnm.Print_Titles" localSheetId="7">附表8!$1:4</definedName>
  </definedNames>
  <calcPr calcId="144525" fullPrecision="0" concurrentCalc="0"/>
</workbook>
</file>

<file path=xl/sharedStrings.xml><?xml version="1.0" encoding="utf-8"?>
<sst xmlns="http://schemas.openxmlformats.org/spreadsheetml/2006/main" count="1454" uniqueCount="684">
  <si>
    <t>附表1</t>
  </si>
  <si>
    <t>保亭黎族苗族自治县2025年一般公共预算收入调整表</t>
  </si>
  <si>
    <t>单位：万元</t>
  </si>
  <si>
    <t>预算功能科目</t>
  </si>
  <si>
    <t>年初预算数</t>
  </si>
  <si>
    <t>调整数</t>
  </si>
  <si>
    <t>调整后预算数</t>
  </si>
  <si>
    <t>备注</t>
  </si>
  <si>
    <t>一、地方一般公共预算收入</t>
  </si>
  <si>
    <t>（一）税收收入</t>
  </si>
  <si>
    <t xml:space="preserve">  1.增值税</t>
  </si>
  <si>
    <t xml:space="preserve">  2.消费税</t>
  </si>
  <si>
    <t xml:space="preserve">  3.企业所得税</t>
  </si>
  <si>
    <t xml:space="preserve">  4.企业所得税退税</t>
  </si>
  <si>
    <t xml:space="preserve">  5.个人所得税</t>
  </si>
  <si>
    <t xml:space="preserve">  6.资源税</t>
  </si>
  <si>
    <t xml:space="preserve">  7.城市维护建设税</t>
  </si>
  <si>
    <t xml:space="preserve">  8.房产税</t>
  </si>
  <si>
    <t xml:space="preserve">  9.印花税</t>
  </si>
  <si>
    <t xml:space="preserve">  10.城镇土地使用税</t>
  </si>
  <si>
    <t xml:space="preserve">  11.土地增值税</t>
  </si>
  <si>
    <t xml:space="preserve">  12.车船税</t>
  </si>
  <si>
    <t xml:space="preserve">  13.船舶吨税</t>
  </si>
  <si>
    <t xml:space="preserve">  14.车辆购置税</t>
  </si>
  <si>
    <t xml:space="preserve">  15.关税</t>
  </si>
  <si>
    <t xml:space="preserve">  16.耕地占用税</t>
  </si>
  <si>
    <t xml:space="preserve">  17.契税</t>
  </si>
  <si>
    <t xml:space="preserve">  18.烟叶税</t>
  </si>
  <si>
    <t xml:space="preserve">  19.环境保护税</t>
  </si>
  <si>
    <t xml:space="preserve">  20.其他税收收入</t>
  </si>
  <si>
    <t>（二）非税收入</t>
  </si>
  <si>
    <t xml:space="preserve">  1.专项收入</t>
  </si>
  <si>
    <t xml:space="preserve">  2.行政性收费收入</t>
  </si>
  <si>
    <t xml:space="preserve">  3.罚没收入</t>
  </si>
  <si>
    <t xml:space="preserve">  4.国有资本经营收入</t>
  </si>
  <si>
    <t xml:space="preserve">  5.国有资源(资产)有偿使用收入</t>
  </si>
  <si>
    <t xml:space="preserve">  6.捐赠收入</t>
  </si>
  <si>
    <t xml:space="preserve">  7.政府住房基金收入</t>
  </si>
  <si>
    <t xml:space="preserve">  8.其他收入</t>
  </si>
  <si>
    <t>二、债务转贷收入</t>
  </si>
  <si>
    <t>（一）地方政府新增一般债券转贷收入</t>
  </si>
  <si>
    <t>（二）地方政府新增一般债券补助收入</t>
  </si>
  <si>
    <t>（三）地方政府再融资一般债券转贷收入</t>
  </si>
  <si>
    <t>三、转移性收入</t>
  </si>
  <si>
    <t>（一）上级财政补助收入</t>
  </si>
  <si>
    <t>1.返还性收入</t>
  </si>
  <si>
    <t xml:space="preserve">  （1）所得税基数返还收入</t>
  </si>
  <si>
    <t xml:space="preserve">  （2）成品油税费改革税收返还收入</t>
  </si>
  <si>
    <t xml:space="preserve">  （3）增值税税收返还收入</t>
  </si>
  <si>
    <t xml:space="preserve">  （4）消费税税收返还收入</t>
  </si>
  <si>
    <t xml:space="preserve">  （5）增值税“五五分享”税收返还收入</t>
  </si>
  <si>
    <t xml:space="preserve">  （6）其他返还性收入</t>
  </si>
  <si>
    <t xml:space="preserve">  2.一般性转移支付收入</t>
  </si>
  <si>
    <t xml:space="preserve">  （1）体制补助收入</t>
  </si>
  <si>
    <t xml:space="preserve">  （2）均衡性转移支付补助收入</t>
  </si>
  <si>
    <t xml:space="preserve">  （3）县级基本财力保障机制奖补资金</t>
  </si>
  <si>
    <t xml:space="preserve">  （4）结算补助收入</t>
  </si>
  <si>
    <t xml:space="preserve">  （5）资源枯竭型城市转移支付补助</t>
  </si>
  <si>
    <t xml:space="preserve">  （6）企事业单位划转补助收入</t>
  </si>
  <si>
    <t xml:space="preserve">  （7）产粮（油）大县奖励资金收入</t>
  </si>
  <si>
    <t xml:space="preserve">  （8）重点生态功能区转移支付收入</t>
  </si>
  <si>
    <t xml:space="preserve">  （9）固定数额补助收入</t>
  </si>
  <si>
    <t xml:space="preserve">  （10）革命老区转移支付收入</t>
  </si>
  <si>
    <t xml:space="preserve">  （11）民族地区转移支付收入</t>
  </si>
  <si>
    <t xml:space="preserve">  （12）边境地区转移支付收入</t>
  </si>
  <si>
    <t xml:space="preserve">  （13）巩固脱贫攻坚成果衔接乡村振兴转移支付收入</t>
  </si>
  <si>
    <t xml:space="preserve">  （14）共同财政事权转移支付收入</t>
  </si>
  <si>
    <t xml:space="preserve">  （15）增值税留抵退税转移支付收入</t>
  </si>
  <si>
    <t xml:space="preserve">  （16）其他退税减税降费转移支付收入</t>
  </si>
  <si>
    <t xml:space="preserve">  （17）补充县区财力转移支付收入</t>
  </si>
  <si>
    <t xml:space="preserve">  （18）其他一般性转移支付收入</t>
  </si>
  <si>
    <t xml:space="preserve">  3.专项转移支付收入</t>
  </si>
  <si>
    <t>（二）上解收入</t>
  </si>
  <si>
    <t>（三）动用预算稳定调节基金</t>
  </si>
  <si>
    <t>（四）调入资金</t>
  </si>
  <si>
    <t>（五）上年结余收入</t>
  </si>
  <si>
    <t>一般公共预算收入总计</t>
  </si>
  <si>
    <t>附表2</t>
  </si>
  <si>
    <t>保亭黎族苗族自治县2025年一般公共预算支出调整表</t>
  </si>
  <si>
    <t>一、地方一般公共预算支出</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</si>
  <si>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</si>
  <si>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</si>
  <si>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</si>
  <si>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</si>
  <si>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</si>
  <si>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</si>
  <si>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</si>
  <si>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</si>
  <si>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</si>
  <si>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</si>
  <si>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</si>
  <si>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</si>
  <si>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</si>
  <si>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</si>
  <si>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</si>
  <si>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</si>
  <si>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</si>
  <si>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</si>
  <si>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</si>
  <si>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</si>
  <si>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</si>
  <si>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</si>
  <si>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</si>
  <si>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</si>
  <si>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二、预备费</t>
  </si>
  <si>
    <t>三、债务还本支出</t>
  </si>
  <si>
    <t>（一）地方政府一般债券还本支出</t>
  </si>
  <si>
    <t>（二）地方政府其他一般债务还本支出</t>
  </si>
  <si>
    <t>四、转移性支出</t>
  </si>
  <si>
    <t>(一)补助下级支出</t>
  </si>
  <si>
    <t>(二)上解支出</t>
  </si>
  <si>
    <t>1.体制上解支出</t>
  </si>
  <si>
    <t>2.出口退税专项上解支出</t>
  </si>
  <si>
    <t>3.专项上解支出</t>
  </si>
  <si>
    <t>(三)援助其他地区支出</t>
  </si>
  <si>
    <t>(四)调出资金</t>
  </si>
  <si>
    <t>(五)安排预算稳定调节基金</t>
  </si>
  <si>
    <t>(六)年终结余结转</t>
  </si>
  <si>
    <t>1.净结余</t>
  </si>
  <si>
    <t>2.结转</t>
  </si>
  <si>
    <t>一般公共预算支出总计</t>
  </si>
  <si>
    <t>附表3</t>
  </si>
  <si>
    <t>保亭黎族苗族自治县2025年政府性基金预算收入调整表</t>
  </si>
  <si>
    <t>一、地方政府性基金收入</t>
  </si>
  <si>
    <t>（一）政府性基金收入</t>
  </si>
  <si>
    <t xml:space="preserve">  1.农网还贷资金收入</t>
  </si>
  <si>
    <t xml:space="preserve">  2.铁路建设基金收入</t>
  </si>
  <si>
    <t xml:space="preserve">  3.民航发展基金收入</t>
  </si>
  <si>
    <t xml:space="preserve">  4.海南省高等级公路车辆通行附加费收入</t>
  </si>
  <si>
    <t xml:space="preserve">  5.旅游发展基金收入</t>
  </si>
  <si>
    <t xml:space="preserve">  6.国家电影事业发展专项资金收入</t>
  </si>
  <si>
    <t xml:space="preserve">  7.国有土地收益基金收入</t>
  </si>
  <si>
    <t xml:space="preserve">  8.农业土地开发资金收入</t>
  </si>
  <si>
    <t xml:space="preserve">  9.国有土地使用权出让收入</t>
  </si>
  <si>
    <t xml:space="preserve">  10.大中型水库移民后期扶持基金收入</t>
  </si>
  <si>
    <t xml:space="preserve">  11.大中型水库库区基金收入</t>
  </si>
  <si>
    <t xml:space="preserve">  12.三峡水库库区基金收入</t>
  </si>
  <si>
    <t xml:space="preserve">  13.中央特别国债经营基金收入</t>
  </si>
  <si>
    <t xml:space="preserve">  14.中央特别国债经营基金财务收入</t>
  </si>
  <si>
    <t xml:space="preserve">  15.彩票公益金收入</t>
  </si>
  <si>
    <t xml:space="preserve">  16.城市基础设施配套费收入</t>
  </si>
  <si>
    <t xml:space="preserve">  17.小型水库移民扶助基金收入</t>
  </si>
  <si>
    <t xml:space="preserve">  18.国家重大水利工程建设基金收入</t>
  </si>
  <si>
    <t xml:space="preserve">  19.车辆通行费</t>
  </si>
  <si>
    <t xml:space="preserve">  20.核电站乏燃料处理处置基金收入</t>
  </si>
  <si>
    <t xml:space="preserve">  21.可再生能源电价附加收入</t>
  </si>
  <si>
    <t xml:space="preserve">  22.船舶油污损害赔偿基金收入</t>
  </si>
  <si>
    <t xml:space="preserve">  23.废弃电器电子产品处理基金收入</t>
  </si>
  <si>
    <t xml:space="preserve">  24.污水处理费收入</t>
  </si>
  <si>
    <t xml:space="preserve">  25.彩票发行机构和彩票销售机构的业务费用</t>
  </si>
  <si>
    <t xml:space="preserve">  26.其他政府性基金收入</t>
  </si>
  <si>
    <t>（二）专项债务对应项目专项收入</t>
  </si>
  <si>
    <t>（一）地方政府新增专项债券转贷收入</t>
  </si>
  <si>
    <t>（二）地方政府再融资专项债券转贷收入</t>
  </si>
  <si>
    <t>（一）政府性基金转移支付收入</t>
  </si>
  <si>
    <t>（三）调入资金</t>
  </si>
  <si>
    <t>（四）上年结余收入</t>
  </si>
  <si>
    <t>政府性基金预算收入总计</t>
  </si>
  <si>
    <t>附表4</t>
  </si>
  <si>
    <t>保亭黎族苗族自治县2025年政府性基金预算支出调整表</t>
  </si>
  <si>
    <t>一、地方政府性基金支出</t>
  </si>
  <si>
    <t>（一）科学技术支出</t>
  </si>
  <si>
    <t>（二）文化旅游体育与传媒支出</t>
  </si>
  <si>
    <t xml:space="preserve">  1.国家电影事业发展专项资金安排的支出</t>
  </si>
  <si>
    <t xml:space="preserve">  2.旅游发展基金支出</t>
  </si>
  <si>
    <t xml:space="preserve">  3.国家电影事业发展专项资金对应专项债务收入安排的支出</t>
  </si>
  <si>
    <t>（三）节能环保支出</t>
  </si>
  <si>
    <t>（四）城乡社区支出</t>
  </si>
  <si>
    <t xml:space="preserve">  1.国有土地使用权出让收入安排的支出</t>
  </si>
  <si>
    <t xml:space="preserve">  2.国有土地收益基金安排的支出</t>
  </si>
  <si>
    <t xml:space="preserve">  3.农业土地开发资金安排的支出</t>
  </si>
  <si>
    <t xml:space="preserve">  4.城市基础设施配套费安排的支出</t>
  </si>
  <si>
    <t xml:space="preserve">  5.污水处理费安排的支出</t>
  </si>
  <si>
    <t>（五）农林水支出</t>
  </si>
  <si>
    <t xml:space="preserve">  大中型水库移民后期扶持基金支出</t>
  </si>
  <si>
    <t>（六）交通运输支出</t>
  </si>
  <si>
    <t>（七）资源勘探工业信息等支出</t>
  </si>
  <si>
    <t>（八）金融支出</t>
  </si>
  <si>
    <t>（九）自然资源海洋气象等支出</t>
  </si>
  <si>
    <t xml:space="preserve">  耕地保护考核奖惩基金支出</t>
  </si>
  <si>
    <t>（十）其他支出</t>
  </si>
  <si>
    <t xml:space="preserve">  1.其他政府性基金及对应专项债务收入安排的支出</t>
  </si>
  <si>
    <t xml:space="preserve">  2.彩票发行销售机构业务费安排的支出</t>
  </si>
  <si>
    <t xml:space="preserve">  3.彩票公益金安排的支出</t>
  </si>
  <si>
    <t>（十一）债务付息支出</t>
  </si>
  <si>
    <t xml:space="preserve">  地方政府专项债务付息支出</t>
  </si>
  <si>
    <t>（十二）债务发行费用支出</t>
  </si>
  <si>
    <t>（十三）抗疫特别国债安排的支出</t>
  </si>
  <si>
    <t>二、债务还本支出</t>
  </si>
  <si>
    <t>（一）高等级公路车辆通行附加费债务还本支出</t>
  </si>
  <si>
    <t>（二）国有土地使用权出让金债务还本支出</t>
  </si>
  <si>
    <t>（三）土地储备专项债券还本支出</t>
  </si>
  <si>
    <t>（四）其他地方自行试点项目收益专项债券还本支出</t>
  </si>
  <si>
    <t>三、转移性支出</t>
  </si>
  <si>
    <t>（一）政府性基金转移支付支出</t>
  </si>
  <si>
    <t>（二）上解支出</t>
  </si>
  <si>
    <t>（三）调出资金</t>
  </si>
  <si>
    <t>（四）年终结余</t>
  </si>
  <si>
    <t>政府性基金支出支出总计</t>
  </si>
  <si>
    <t>附表5</t>
  </si>
  <si>
    <t>保亭黎族苗族自治县2025年一般公共预算
支出经济分类调整表</t>
  </si>
  <si>
    <t>支出经济分类</t>
  </si>
  <si>
    <t>年预算数</t>
  </si>
  <si>
    <t>501-机关工资福利支出</t>
  </si>
  <si>
    <t xml:space="preserve">  01-工资奖金津补贴</t>
  </si>
  <si>
    <t xml:space="preserve">  02-社会保障缴费</t>
  </si>
  <si>
    <t xml:space="preserve">  03-住房公积金</t>
  </si>
  <si>
    <t xml:space="preserve">  99-其他工资福利支出</t>
  </si>
  <si>
    <t>502-机关商品和服务支出</t>
  </si>
  <si>
    <t xml:space="preserve">  01-办公经费</t>
  </si>
  <si>
    <t xml:space="preserve">  02-会议费</t>
  </si>
  <si>
    <t xml:space="preserve">  03-培训费</t>
  </si>
  <si>
    <t xml:space="preserve">  04-专用材料购置费</t>
  </si>
  <si>
    <t xml:space="preserve">  05-委托业务费</t>
  </si>
  <si>
    <t xml:space="preserve">  06-公务接待费</t>
  </si>
  <si>
    <t xml:space="preserve">  07-因公出国（境）费用</t>
  </si>
  <si>
    <t xml:space="preserve">  08-公务用车运行维护费</t>
  </si>
  <si>
    <t xml:space="preserve">  09-维修（护）费</t>
  </si>
  <si>
    <t xml:space="preserve">  99-其他商品和服务支出</t>
  </si>
  <si>
    <t>503-机关资本性支出（一）</t>
  </si>
  <si>
    <t xml:space="preserve">  01-房屋建筑物购建</t>
  </si>
  <si>
    <t xml:space="preserve">  02-基础设施建设</t>
  </si>
  <si>
    <t xml:space="preserve">  03-公务用车购置</t>
  </si>
  <si>
    <t xml:space="preserve">  05-土地征迁补偿和安置支出</t>
  </si>
  <si>
    <t xml:space="preserve">  06-设备购置</t>
  </si>
  <si>
    <t xml:space="preserve">  07-大型修缮</t>
  </si>
  <si>
    <t xml:space="preserve">  99-其他资本性支出</t>
  </si>
  <si>
    <t>504-机关资本性支出（二）</t>
  </si>
  <si>
    <r>
      <rPr>
        <sz val="12"/>
        <rFont val="仿宋_GB2312"/>
        <charset val="134"/>
      </rPr>
      <t xml:space="preserve">  01-</t>
    </r>
    <r>
      <rPr>
        <sz val="12"/>
        <rFont val="仿宋_GB2312"/>
        <charset val="134"/>
      </rPr>
      <t>房屋建筑物购建</t>
    </r>
  </si>
  <si>
    <r>
      <rPr>
        <sz val="12"/>
        <rFont val="仿宋_GB2312"/>
        <charset val="134"/>
      </rPr>
      <t xml:space="preserve">  02- </t>
    </r>
    <r>
      <rPr>
        <sz val="12"/>
        <rFont val="仿宋_GB2312"/>
        <charset val="134"/>
      </rPr>
      <t>基础设施建设</t>
    </r>
  </si>
  <si>
    <t xml:space="preserve">  04-设备购置</t>
  </si>
  <si>
    <t>505-对事业单位经常性补助</t>
  </si>
  <si>
    <t xml:space="preserve">  01-工资福利支出</t>
  </si>
  <si>
    <t xml:space="preserve">  02-商品和服务支出</t>
  </si>
  <si>
    <t>506-对事业单位资本性补助</t>
  </si>
  <si>
    <t xml:space="preserve">  01-资本性支出(一)</t>
  </si>
  <si>
    <t>507-对企业补助</t>
  </si>
  <si>
    <t xml:space="preserve">  01-费用补贴</t>
  </si>
  <si>
    <t xml:space="preserve">  99-其他对企业补助</t>
  </si>
  <si>
    <t>508-对企业资本性支出</t>
  </si>
  <si>
    <t xml:space="preserve">  03-资本金注入</t>
  </si>
  <si>
    <t>509-对个人和家庭的补助</t>
  </si>
  <si>
    <t xml:space="preserve">  01-社会福利和救助</t>
  </si>
  <si>
    <t xml:space="preserve">  02-助学金</t>
  </si>
  <si>
    <t xml:space="preserve">  03-个人农业生产补贴</t>
  </si>
  <si>
    <t xml:space="preserve">  05-离退休费</t>
  </si>
  <si>
    <t xml:space="preserve">  99-其他对个人和家庭补助</t>
  </si>
  <si>
    <t>510-对社会保障基金补助</t>
  </si>
  <si>
    <t xml:space="preserve">  02-对社会保险基金补助</t>
  </si>
  <si>
    <t>511-债务利息及费用支出</t>
  </si>
  <si>
    <t xml:space="preserve">  01-国内债务付息</t>
  </si>
  <si>
    <t xml:space="preserve">  03-国内债务发行费用</t>
  </si>
  <si>
    <t>512-债务还本</t>
  </si>
  <si>
    <t xml:space="preserve">  01-国内债务还本</t>
  </si>
  <si>
    <t>513-转移性支出</t>
  </si>
  <si>
    <t>514-预备费及预留</t>
  </si>
  <si>
    <t xml:space="preserve">  01-预备费</t>
  </si>
  <si>
    <t xml:space="preserve">  02-预留</t>
  </si>
  <si>
    <t>599-其他支出</t>
  </si>
  <si>
    <t xml:space="preserve">  08-对民间非营利组织和群众性自治组织补贴</t>
  </si>
  <si>
    <t xml:space="preserve">  99-其他支出</t>
  </si>
  <si>
    <t>总计</t>
  </si>
  <si>
    <t>附表6</t>
  </si>
  <si>
    <t>保亭黎族苗族自治县2025年政府性基金预算
支出经济分类调整表</t>
  </si>
  <si>
    <t xml:space="preserve"> 01-社会福利和救助</t>
  </si>
  <si>
    <t xml:space="preserve"> 02-助学金</t>
  </si>
  <si>
    <t xml:space="preserve"> 99-其他对个人和家庭补助</t>
  </si>
  <si>
    <t>附表7</t>
  </si>
  <si>
    <t>保亭黎族苗族自治县2025年第二批新增一般债券资金拟安排项目明细表</t>
  </si>
  <si>
    <t xml:space="preserve">        单位：万元</t>
  </si>
  <si>
    <t>序号</t>
  </si>
  <si>
    <t>预算单位</t>
  </si>
  <si>
    <t>项目名称</t>
  </si>
  <si>
    <t>单位申请金额</t>
  </si>
  <si>
    <t>拟安排金额</t>
  </si>
  <si>
    <t>理由</t>
  </si>
  <si>
    <t>合 计</t>
  </si>
  <si>
    <t>保亭黎族苗族自治县水务服务中心</t>
  </si>
  <si>
    <t>保亭脚下河、宁远河流域生态修复综合治理工程</t>
  </si>
  <si>
    <t>保亭河、陵水河、板来河、大田河流域生态修复综合治理工程</t>
  </si>
  <si>
    <t>保亭藤桥河生态修复生态修复综合治理工程项目</t>
  </si>
  <si>
    <t>保亭合口河、田滚河生态治理与修复项目</t>
  </si>
  <si>
    <t>保亭黎族苗族自治县教育局</t>
  </si>
  <si>
    <t>特殊教育学校建设项目</t>
  </si>
  <si>
    <t>保亭黎族苗族自治县国有资产事务中心</t>
  </si>
  <si>
    <t>加茂医疗健康产业园起步区及配套基础设施建设项目</t>
  </si>
  <si>
    <t>保亭黎族苗族自治县人力资源和社会保障局</t>
  </si>
  <si>
    <t>海南保亭公共实训基地</t>
  </si>
  <si>
    <t>保亭黎族苗族自治县退役军人事务局</t>
  </si>
  <si>
    <t>保亭黎族苗族自治县民兵军事训练场项目</t>
  </si>
  <si>
    <t>保亭黎族苗族自治县园林环卫服务中心</t>
  </si>
  <si>
    <t>保亭县城区新建生活垃圾转运站</t>
  </si>
  <si>
    <t>保亭黎族苗族自治县卫生健康委员会</t>
  </si>
  <si>
    <t>保亭县安康医院改扩建工程升级改造项目</t>
  </si>
  <si>
    <t>保亭县中心城区市政桥梁及中欧宁远片区主要道路设施安全改造项目</t>
  </si>
  <si>
    <t>附表8</t>
  </si>
  <si>
    <t>保亭黎族苗族自治县2025年第二批新增专项债券资金拟安排项目明细表</t>
  </si>
  <si>
    <t>海南保发城市更新开发有限公司</t>
  </si>
  <si>
    <t>保亭县老县委地块片区城市更新项目</t>
  </si>
  <si>
    <t>保亭黎族苗族自治县住房和城乡建设局</t>
  </si>
  <si>
    <t>保亭县保障性安居工程（县域城市更新一期）项目</t>
  </si>
  <si>
    <t>保亭新星农场有限公司</t>
  </si>
  <si>
    <t>保亭黎族苗族自治县保障性住房建设项目</t>
  </si>
  <si>
    <t>保亭县建筑垃圾分拣消纳基础设施建设项目</t>
  </si>
  <si>
    <t>保亭黎族苗族自治县交通运输局</t>
  </si>
  <si>
    <t>七仙岭全球热带水果博览中心配套基础设施项目（一期）</t>
  </si>
  <si>
    <t>保亭县城镇供水管网升级改造项目</t>
  </si>
  <si>
    <t>保亭县城镇污水处理提升工程</t>
  </si>
  <si>
    <t>保亭县新政水厂管网延伸工程（新政水厂至保城镇）</t>
  </si>
  <si>
    <t>保亭县保障性租赁住房建设项目</t>
  </si>
  <si>
    <t>附表9</t>
  </si>
  <si>
    <t>保亭黎族苗族自治县2025年提前批专项债调整情况表</t>
  </si>
  <si>
    <t>项目单位</t>
  </si>
  <si>
    <t>政府支出经济分类</t>
  </si>
  <si>
    <t>调减金额</t>
  </si>
  <si>
    <t>调增金额</t>
  </si>
  <si>
    <t>50601-资本性支出</t>
  </si>
  <si>
    <t>50302-基础设施建设</t>
  </si>
  <si>
    <t>合计</t>
  </si>
  <si>
    <t>附表10</t>
  </si>
  <si>
    <t>保亭黎族苗族自治县2025年第二批新增债券资金用于偿还拖欠企业工程类账款明细表</t>
  </si>
  <si>
    <t xml:space="preserve"> </t>
  </si>
  <si>
    <t xml:space="preserve">单位：万元      </t>
  </si>
  <si>
    <t>工信部系统编码</t>
  </si>
  <si>
    <t>单位</t>
  </si>
  <si>
    <t>项目合同名称</t>
  </si>
  <si>
    <t>工信系统认定拖欠金额</t>
  </si>
  <si>
    <t>已清偿金额</t>
  </si>
  <si>
    <t>专项债券安排偿还金额</t>
  </si>
  <si>
    <t>合计：</t>
  </si>
  <si>
    <t>6659968571189240266</t>
  </si>
  <si>
    <t>保亭县热作所农场九队公路工程施工尾款</t>
  </si>
  <si>
    <t>6659968571189240227</t>
  </si>
  <si>
    <t>保亭县2008年农村公路通畅工程-六弓乡至岸群村公路（第三合同段）施工尾款</t>
  </si>
  <si>
    <t>6659968571189240201</t>
  </si>
  <si>
    <t>六大工程窄路面拓宽工程项目（第二批）电力设施迁移施工工程（标段二）施工尾款</t>
  </si>
  <si>
    <t>6659968571189240136</t>
  </si>
  <si>
    <t>响毛线公路K7+400处边坡悬石地质灾害治理工程施工质保金</t>
  </si>
  <si>
    <t>6659968571189240126</t>
  </si>
  <si>
    <t>保亭县什八线公路、丹什线公路县道改造项目国防光缆迁改工程施工尾款</t>
  </si>
  <si>
    <t>6659968571189240073</t>
  </si>
  <si>
    <t>保亭县交通扶贫六大工程县道改造工程施工款</t>
  </si>
  <si>
    <t>6659544312256143829</t>
  </si>
  <si>
    <t>保亭黎族苗族自治县保城镇卫生院标准化建设项目EPC(设计施工)总承包</t>
  </si>
  <si>
    <t>6659544312256143735</t>
  </si>
  <si>
    <t>保亭黎族苗族自治县中医医院提升改造项目</t>
  </si>
  <si>
    <t>6659544312256143721</t>
  </si>
  <si>
    <t>保亭县安康医院改扩建工程</t>
  </si>
  <si>
    <t>6659491379946725749</t>
  </si>
  <si>
    <t>海南保亭思源实验学校</t>
  </si>
  <si>
    <t>海南保亭思源实验学校卫生间改造工程项目</t>
  </si>
  <si>
    <t>50502-商品和服务支出</t>
  </si>
  <si>
    <t>6659491379946725686</t>
  </si>
  <si>
    <t>海南保亭思源实验学校操场跑道维修工程项目</t>
  </si>
  <si>
    <t>6659456637855605209</t>
  </si>
  <si>
    <t>新星小学</t>
  </si>
  <si>
    <t>大理石树池及圆形树池安装</t>
  </si>
  <si>
    <t>6659456637855605195</t>
  </si>
  <si>
    <t>混泥土路面及改消防管</t>
  </si>
  <si>
    <t>6659456637855605174</t>
  </si>
  <si>
    <t>学校维修</t>
  </si>
  <si>
    <t>6659456637855605123</t>
  </si>
  <si>
    <t>学校食堂设备拆除</t>
  </si>
  <si>
    <t>6659456637855605061</t>
  </si>
  <si>
    <t>学校管道疏通及改管</t>
  </si>
  <si>
    <t>6659456637855605047</t>
  </si>
  <si>
    <t>新建垃圾房</t>
  </si>
  <si>
    <t>6659456637855605028</t>
  </si>
  <si>
    <t>6659456637855605017</t>
  </si>
  <si>
    <t>树池地胶</t>
  </si>
  <si>
    <t>6659456637855605009</t>
  </si>
  <si>
    <t>新建升旗台</t>
  </si>
  <si>
    <t>6659453810835988949</t>
  </si>
  <si>
    <t>保亭黎族苗族自治县金江学校</t>
  </si>
  <si>
    <t>金江学校小学教学楼贴墙砖</t>
  </si>
  <si>
    <t>6659453810835988944</t>
  </si>
  <si>
    <t>金江学校垃圾房旁路面及菜地工程</t>
  </si>
  <si>
    <t>6659453810835988941</t>
  </si>
  <si>
    <t>金江学校安装铝合金门窗工程</t>
  </si>
  <si>
    <t>6659453810835988914</t>
  </si>
  <si>
    <t>金江学校党建室、展览室、舞蹈室装修工程</t>
  </si>
  <si>
    <t>6659453810835988902</t>
  </si>
  <si>
    <t>金江学校新建围网工程</t>
  </si>
  <si>
    <t>6659453810835988891</t>
  </si>
  <si>
    <t>金江学校小学教学周转房及宿舍装修工程</t>
  </si>
  <si>
    <t>6659453810835988841</t>
  </si>
  <si>
    <t>金江学校零星工程（2020年）</t>
  </si>
  <si>
    <t>6659453810835988824</t>
  </si>
  <si>
    <t>金江学校体育器材室安装推放架</t>
  </si>
  <si>
    <t>6659453810835988814</t>
  </si>
  <si>
    <t>金江学校办公室装修、菜地围墙、花池工程</t>
  </si>
  <si>
    <t>6659453810835988790</t>
  </si>
  <si>
    <t>金江学校小学饭堂前面铺砖工程</t>
  </si>
  <si>
    <t>6659453810835988781</t>
  </si>
  <si>
    <t>金江学校排水沟及铺装工程</t>
  </si>
  <si>
    <t>6659452278723846646</t>
  </si>
  <si>
    <t>保亭县粮食和物资储备服务中心</t>
  </si>
  <si>
    <t>新政粮食购销储备公司仓库改造配套电路安装工程</t>
  </si>
  <si>
    <t>6659452278723846630</t>
  </si>
  <si>
    <t>保亭军民融合军粮供应工程信息化建设项目</t>
  </si>
  <si>
    <t>6659452278723846582</t>
  </si>
  <si>
    <t>新政粮食购销储备公司检验室和发电机房改造</t>
  </si>
  <si>
    <t>6659449482951795037</t>
  </si>
  <si>
    <t>保亭黎族苗族自治县残疾人联合会</t>
  </si>
  <si>
    <t>保亭县残联供水管安装工程施工合同</t>
  </si>
  <si>
    <t>6659444280521662947</t>
  </si>
  <si>
    <t>保亭黎族苗族自治县住房保障与房产服务中心</t>
  </si>
  <si>
    <t>桃源小区7栋、8栋、16栋、17栋、19栋室内房间渗水维修项目</t>
  </si>
  <si>
    <t>使用上级资金安排偿还。</t>
  </si>
  <si>
    <t>6659444280521662936</t>
  </si>
  <si>
    <t>橡胶厂小区公共租赁住房防盗网安装工程项目</t>
  </si>
  <si>
    <t>6659444280521662862</t>
  </si>
  <si>
    <t>橡胶厂小区公共租赁住房庭院改造及围墙改造项目</t>
  </si>
  <si>
    <t>6659444280521662818</t>
  </si>
  <si>
    <t>金垦小区建设项目安防系统</t>
  </si>
  <si>
    <t>6659444280521662752</t>
  </si>
  <si>
    <t>杏林小区C1栋、C2栋、D2栋、D3栋住宅楼内房间渗水维修项目</t>
  </si>
  <si>
    <t>6659351154364785074</t>
  </si>
  <si>
    <t>保亭县保城河沿河夜景灯改造工程</t>
  </si>
  <si>
    <t>6659348046821728765</t>
  </si>
  <si>
    <t>保亭县城区污水提升治理工程</t>
  </si>
  <si>
    <t>6659348046821728756</t>
  </si>
  <si>
    <t>保城镇西坡村委会供水工程</t>
  </si>
  <si>
    <t>县级资金另外安排54.948502万元补足。</t>
  </si>
  <si>
    <t>6659348046821728744</t>
  </si>
  <si>
    <t>保亭县2021年农村饮水安全工程（19宗）第1标段</t>
  </si>
  <si>
    <t>6659348046821728740</t>
  </si>
  <si>
    <t>保亭县2021年农村饮水安全工程（19宗）第9标段</t>
  </si>
  <si>
    <t>6659348046821728692</t>
  </si>
  <si>
    <t>番俄水库除险加固工程</t>
  </si>
  <si>
    <t>6659348046821728637</t>
  </si>
  <si>
    <t>保亭县2021年农村饮水安全工程（19宗）第15标段</t>
  </si>
  <si>
    <t>6659348046821728632</t>
  </si>
  <si>
    <t>保亭县新政水厂输水管道工程</t>
  </si>
  <si>
    <t>6659348046821728572</t>
  </si>
  <si>
    <t>保亭县2021年农村饮水安全工程（19宗）第14标段</t>
  </si>
  <si>
    <t>6659348046821728569</t>
  </si>
  <si>
    <t>保亭县甘什水土保持生态清洁小流域建设项目</t>
  </si>
  <si>
    <t>6659348046821728568</t>
  </si>
  <si>
    <t>保亭县城污水收集管网配套工程（二期）项目</t>
  </si>
  <si>
    <t>6659348046821728567</t>
  </si>
  <si>
    <t>保亭县小型水库水雨情自动测报系统建设项目</t>
  </si>
  <si>
    <t>6659348046821728546</t>
  </si>
  <si>
    <t>保亭县2021年农村饮水安全工程（19宗）第11标段</t>
  </si>
  <si>
    <t>6659321643980038643</t>
  </si>
  <si>
    <t>保亭黎族苗族自治县毛感乡人民政府</t>
  </si>
  <si>
    <t>保亭黎族苗族自治县毛感乡森林公园旅游小镇工程项目</t>
  </si>
  <si>
    <t>6659313913391227268</t>
  </si>
  <si>
    <t>保亭黎族苗族自治县南林乡人民政府</t>
  </si>
  <si>
    <t>罗葵村委会什军村人居环境整治项目</t>
  </si>
  <si>
    <t>6659313913391227245</t>
  </si>
  <si>
    <t>南林乡政府大院宣传围墙及地面铺装等零星项目</t>
  </si>
  <si>
    <t>6659313913391227177</t>
  </si>
  <si>
    <t>南林乡政府大院凉亭及护栏安装项目</t>
  </si>
  <si>
    <t>6659313913391227159</t>
  </si>
  <si>
    <t>南林乡卫生院至三道镇交界县道路灯安装项目</t>
  </si>
  <si>
    <t>6659313913391227140</t>
  </si>
  <si>
    <t>南林乡罗葵村委会什浩人居环境整治项目</t>
  </si>
  <si>
    <t>6659312166228730322</t>
  </si>
  <si>
    <t>保亭黎族苗族自治县六弓乡人民政府</t>
  </si>
  <si>
    <t>六弓乡创文巩卫暨春明队人居环境“五治”提升工程</t>
  </si>
  <si>
    <t>6659312166228730319</t>
  </si>
  <si>
    <t>六弓乡石艾村委会农村人居环境整治暨亮化工程</t>
  </si>
  <si>
    <t>6659312166228730212</t>
  </si>
  <si>
    <t>六弓乡创文巩卫人居环境
整治提升工程</t>
  </si>
  <si>
    <t>6659312166228730185</t>
  </si>
  <si>
    <t>6659312166228730129</t>
  </si>
  <si>
    <t>6659300113770357240</t>
  </si>
  <si>
    <t>保亭黎族苗族自治县响水镇人民政府</t>
  </si>
  <si>
    <t>响水镇大村村委会什巴村什茂水渠修复工程合同书</t>
  </si>
  <si>
    <t>6659300113770357205</t>
  </si>
  <si>
    <t>响水镇陡水河村委会金灶村排灌沟修改工程合同书</t>
  </si>
  <si>
    <t>6659300113770357152</t>
  </si>
  <si>
    <t>响水镇金江十五队渡槽水毁修复工程合同书</t>
  </si>
  <si>
    <t>6659300113770357055</t>
  </si>
  <si>
    <t>什龙村民委员会新村文化室修葺工程合同书</t>
  </si>
  <si>
    <t>6659300113770357050</t>
  </si>
  <si>
    <t>响水镇职工宿舍楼零星维修工程协议</t>
  </si>
  <si>
    <t>50209-维修（护）费</t>
  </si>
  <si>
    <t>6659291613350601182</t>
  </si>
  <si>
    <t>保亭黎族苗族自治县三道镇人民政府</t>
  </si>
  <si>
    <t>三道镇田滚村委会什办村撂荒地水利灌溉设施项目合同协议书</t>
  </si>
  <si>
    <t>6659291613350601148</t>
  </si>
  <si>
    <t>三道镇什进村美丽乡村人居环境整治项目合同协议书</t>
  </si>
  <si>
    <t>6659291613350601081</t>
  </si>
  <si>
    <t>三道镇三弓村委会番托水渠及什改挡土墙修复工程合同协议书</t>
  </si>
  <si>
    <t>6659291613350601031</t>
  </si>
  <si>
    <t>三道镇什吉村安置房内部道路及配套设施工程建设施工合同书</t>
  </si>
  <si>
    <t>6659291613350600981</t>
  </si>
  <si>
    <t>三道镇山海高速出口链接生产便道工程建设施工合同书</t>
  </si>
  <si>
    <t>6659291613350600978</t>
  </si>
  <si>
    <t>三道雨林黎苗小镇基础配套设施项目（一期）施工合同</t>
  </si>
  <si>
    <t>6659255021026157054</t>
  </si>
  <si>
    <t>保亭黎族苗族自治县什玲镇人民政府</t>
  </si>
  <si>
    <t>什玲镇毛天村委会道贡村水利渠道重建和路面硬化工程</t>
  </si>
  <si>
    <t>6659255021026156960</t>
  </si>
  <si>
    <t>什玲镇坚固村委会什后村人居环境治理建设项目</t>
  </si>
  <si>
    <t>6659255021026156951</t>
  </si>
  <si>
    <t>什玲镇坚固村委会综合垃圾处理工作站工程</t>
  </si>
  <si>
    <t>6659255021026156885</t>
  </si>
  <si>
    <t>什玲镇水尾村委会孟各一二村、什忽村至东明二队生产路工程</t>
  </si>
  <si>
    <t>6659255021026156804</t>
  </si>
  <si>
    <t>什玲镇八村四队安全饮水工程</t>
  </si>
  <si>
    <t>6658780345644622335</t>
  </si>
  <si>
    <t>保亭黎族苗族自治县生态环境局</t>
  </si>
  <si>
    <t>三道镇三弓村藤桥西河前进溪水源地等4个饮用水源一级保护区物理隔离工程（一标段）</t>
  </si>
  <si>
    <t>6658780345644622318</t>
  </si>
  <si>
    <t>保亭县毛感乡番道1-6队农村生活污水治理项目</t>
  </si>
  <si>
    <t>6658780345644622271</t>
  </si>
  <si>
    <t>保亭黎族苗族自治县响水镇饮用水水源保护区立碑定界项目</t>
  </si>
  <si>
    <t>6658780345644622253</t>
  </si>
  <si>
    <t>保亭县加茂镇毛林一二村农村生活污水治理项目</t>
  </si>
  <si>
    <t>6658780345644622212</t>
  </si>
  <si>
    <t>保亭县毛感乡生活污水处理工程</t>
  </si>
  <si>
    <t>6658780345644622190</t>
  </si>
  <si>
    <t>保亭县南林乡什保村农村生活污水治理工程项目</t>
  </si>
  <si>
    <t>6658780345644622147</t>
  </si>
  <si>
    <t>三道镇柳下村环境综合整治工程</t>
  </si>
  <si>
    <t>6658780345644622117</t>
  </si>
  <si>
    <t>保城镇山村农村生活污水治理项目</t>
  </si>
  <si>
    <t>6658780345644622110</t>
  </si>
  <si>
    <t>保亭黎族苗族自治县新星农场七仙岭水库饮用水水源保护区立碑定界工程建设工程</t>
  </si>
  <si>
    <t>6658780345644622108</t>
  </si>
  <si>
    <t>保亭黎族苗族自治县三道镇镇墟饮用水水源保护区立碑定界工程</t>
  </si>
  <si>
    <t>6658780345644622106</t>
  </si>
  <si>
    <t>保亭黎族苗族自治县三道镇东风桥河岸生态修复工程建设项目</t>
  </si>
  <si>
    <t>6658780345644622085</t>
  </si>
  <si>
    <t>保亭县三道镇什反定村农村环境综合整治项目</t>
  </si>
  <si>
    <t>6658779125781635567</t>
  </si>
  <si>
    <t>保亭县保城镇桃源路市政工程</t>
  </si>
  <si>
    <t>6658779125781635519</t>
  </si>
  <si>
    <t>保亭县芙蓉小区高低压配电及景观工程第1标段</t>
  </si>
  <si>
    <t>6658779125781635514</t>
  </si>
  <si>
    <t>保亭县芙蓉小区高低压配电及景观工程第3标段</t>
  </si>
  <si>
    <t>6658773581951934951</t>
  </si>
  <si>
    <t>保亭县南茂中学旧围墙倒塌修建工程</t>
  </si>
  <si>
    <t>6658744283043996059</t>
  </si>
  <si>
    <t>中共保亭黎族苗族自治县委组织部</t>
  </si>
  <si>
    <t>保亭县新政镇南改村基层服务党员群众活动场所建设工程项目</t>
  </si>
  <si>
    <t>附件4</t>
  </si>
  <si>
    <t>未安排项目明细表</t>
  </si>
  <si>
    <t>科目代码</t>
  </si>
  <si>
    <t>科目名称</t>
  </si>
  <si>
    <t>拟安排
一般债券</t>
  </si>
  <si>
    <t>拟安排
专项债券</t>
  </si>
  <si>
    <t>未安排理由</t>
  </si>
  <si>
    <t>单位反馈意见</t>
  </si>
  <si>
    <t>采纳理由</t>
  </si>
  <si>
    <t>保亭黎族苗族自治县农业综合建设服务中心</t>
  </si>
  <si>
    <t>保亭县2025年新建和改造提升高标准农田建设项目</t>
  </si>
  <si>
    <t>年初一般债已安排500万元，项目尚未开工，暂缓安排。</t>
  </si>
  <si>
    <t>无意见。</t>
  </si>
  <si>
    <t>采纳。</t>
  </si>
  <si>
    <t>保亭黎族苗族自治县疾病预防控制中心</t>
  </si>
  <si>
    <t>保亭县疾病预防控制中心建设项目</t>
  </si>
  <si>
    <t>该项目已于23年通过验收。2024年11月完成竣工决算审核并出具报告。</t>
  </si>
  <si>
    <t>该项目已于2023年4月通过竣工验收，2024年11月完成竣工决算审核并出具报告，目前建设项目施工方多次催付剩余工程款，请财政局尽快安排建设项目资金缺口758.95万元。</t>
  </si>
  <si>
    <t>不采纳。项目已竣工验收，不符合债券资金安排要求。</t>
  </si>
  <si>
    <t>该项目已于23年3月完成竣工验收及结算。</t>
  </si>
  <si>
    <t>保亭县安康医院改扩建工程已完成结算，需申请1500万债券资金用于结清项目施工和二类费尾款，以便项目顺利完成建设和开展财务决算工作，请予以适当的资金安排。</t>
  </si>
  <si>
    <t>该项目已于24年9月份完成竣工验收。</t>
  </si>
  <si>
    <t>保亭县中医医院提升改造项目已完成竣工验收，需申请1500万债券资金，用于支付医疗设备购置款和工程结算尾款。</t>
  </si>
  <si>
    <t>保亭黎族苗族自治县妇幼保健院</t>
  </si>
  <si>
    <t>保亭黎族苗族自治县妇幼保健院建设项目</t>
  </si>
  <si>
    <t>1.该项目已于23年9月完成质量验收，消防验收未完成，总验未完成，预计6月底完成总验收。2.项目正在进行法律诉讼，存在纠纷，暂缓安排。</t>
  </si>
  <si>
    <t>保亭县思源实验学校（小学部）教学综合楼建设项目</t>
  </si>
  <si>
    <t>该项今年申请到上级资金1452万元，已经到位资金7798万元，达到施工合同的86%，此次债券资金暂缓安排。</t>
  </si>
  <si>
    <t>保亭县教育优质均衡基础设施建设项目</t>
  </si>
  <si>
    <t>未开工项目，暂缓安排。</t>
  </si>
  <si>
    <t>茶场片区（陡水河）净水厂及配套管网工程</t>
  </si>
  <si>
    <t>项目已初验，未总验、未出具验收报告，已支付建安费的84%，待项目结算审核后再考虑资金安排。</t>
  </si>
  <si>
    <t>加茂镇到六弓乡配水管道工程</t>
  </si>
  <si>
    <t>保亭黎族苗族自治县藤桥河（响水镇南春村段）河道综合治理工程</t>
  </si>
  <si>
    <t>未开工项目，暂缓安排</t>
  </si>
  <si>
    <t>保亭黎族苗族自治县脚下河（新政段）河道综合治理工程</t>
  </si>
  <si>
    <t>保亭县三道镇农场十七队山洪沟治理工程</t>
  </si>
  <si>
    <t>保亭黎族苗族自治县幸福河湖藤桥河（加茂镇南茂大桥段）建设工程</t>
  </si>
  <si>
    <t>保亭黎族苗族自治县幸福河湖陡水河（响水镇毛岸茶场段）建设工程</t>
  </si>
  <si>
    <t>保亭黎族苗族自治县南昌河（六弓段）河道综合治理工程</t>
  </si>
  <si>
    <t>保亭黎族苗族自治县陡水河（响水镇什秀村段）河道整治工程</t>
  </si>
  <si>
    <t>保亭县合口河、藤桥西河生态修复综合治理工程</t>
  </si>
  <si>
    <t>该项目已通过赤田水库流域治理资金已安排10,797万元，已支出10,118万元，未支出679万元（其中：水务建安费252万元、南林乡征拆费88万元、新政镇征拆费339万元），项目分段实施，现阶段资金已完成闭合。</t>
  </si>
  <si>
    <t>保亭县农村公路漫水桥治理工程项目</t>
  </si>
  <si>
    <t>该项目27座桥中有26座已验收，1座大九桥未完工，申请资金中存在24年施工欠款238万。建安费已支付14897万元，已支付83%，暂缓安排。</t>
  </si>
  <si>
    <t>该项目仍有六弓乡大九桥在建，由于今年财政预算未安排该项目建设资金，导致目前已拖欠工程施工进度款238万元，影响项目完成建设，并存在拖欠农民工工资风险，建议酌情安排部分资金解决缺口。</t>
  </si>
  <si>
    <t>部分采纳。资金缺口将在本月底开展的资金盘活中予以安排，此次暂缓安排。</t>
  </si>
  <si>
    <t>保亭县三道镇客运站建设项目</t>
  </si>
  <si>
    <t>存在24年欠款207万元，初验完成，计划6月底完成总验。建安费已支付2314万元，已支付78%，暂缓安排。</t>
  </si>
  <si>
    <t>该项目虽已完成建设，正在组织项目验收，但自2024年以来项目资金短缺，造成长期拖欠工程材料款和农民工工资共计207万元，且今年财政预算未安排该项目建设资金，无法解决上诉欠款，建议安排500万元资金解决缺口；</t>
  </si>
  <si>
    <t>农村公路窄路面拓宽和安防工程项目</t>
  </si>
  <si>
    <t>存在24年欠款216万元，12条路有9条已经竣工验收。建安费已支付7285万元，已支付82%，暂缓安排。</t>
  </si>
  <si>
    <t>该项目12条公路已有9条公路完成建设并通过交工验收，在建3条公路。由于今年财政预算未安排该项目建设资金，导致目前已拖欠工程施工进度款216万元，影响项目完成建设，并存在拖欠农民工工资风险，建议安排500万元资金解决缺口。</t>
  </si>
  <si>
    <t>农村公路六大工程</t>
  </si>
  <si>
    <t>政府拖欠企业账款台账中已经包含此项目2笔共1558万元，2500万元剔除上述资金后为942万元。已经全部完成竣工验收，剩余10个标段41个项目未完成结算。已于2022年7月全部完成验收。</t>
  </si>
  <si>
    <t>该项目为我县十三五实事的交通扶贫工程项目，项目均已完成验收，部分项目尚未完成结算，因近年财政资金紧张，未能足额安排项目资金，导致部分项目未能支付施工尾款及各类咨询服务费，存在较大资金缺口，建议酌情安排部分资金解决缺口。</t>
  </si>
  <si>
    <t>LK公路工程</t>
  </si>
  <si>
    <t>该项目建安费100%由中央资金承担，二类费（含征拆）70%由省级资金承担，暂缓安排。</t>
  </si>
  <si>
    <t>该项目建安费100%由中央资金承担，二类费（含征拆）70%由省级资金承担，但目前中央及省级资金尚未下达，导致无法开展项目征拆等前期工作，建议酌情安排部分资金推动项目征拆等前期工作。</t>
  </si>
  <si>
    <t>部分采纳。资金缺口将在本月底开展的资金盘活中结合上级资金到位情况予以安排，此次暂缓安排。</t>
  </si>
  <si>
    <t>保亭县农村公路地质灾害隐患整治工程</t>
  </si>
  <si>
    <t>该项目今年上级资金下达753万元，达到项目施工合同的67%，不足部分通过县级资金解决。</t>
  </si>
  <si>
    <t>项目已下达省级补助资金753万元，占项目总投资1721万元44%，其余资金需我县配套安排。目前项目已全面开工，但县级配套资金未落实，省级补助资金已无法满足建设需求，建议安排500万元资金解决缺口。</t>
  </si>
  <si>
    <t>乡道YQ01（什冲行村至新星居五区二队段）公路工程</t>
  </si>
  <si>
    <t>未开工项目，单位反馈正在申请上级资金，暂缓安排</t>
  </si>
  <si>
    <t>响毛线木材检查站至南梗村森林防火巡护道直服工程</t>
  </si>
  <si>
    <t>海南省保亭县七仙岭景区（4A级景区）配套基础设施建设项目（一期）-县道X624县城至七仙岭段公路新改建工程</t>
  </si>
  <si>
    <t>该项目正在申报专项债入库。</t>
  </si>
  <si>
    <t>保亭县响水镇茶业农旅产业小镇</t>
  </si>
  <si>
    <t>海南保发控股集团有限公司</t>
  </si>
  <si>
    <t>海南省保亭七仙岒景区（4A景区）旅游服务配套基础设施提升项目</t>
  </si>
  <si>
    <t>该项目分段实施，第一阶段为设备安装，通过县级资金安排解决。</t>
  </si>
  <si>
    <t>保亭黎族苗族自治县委组织部</t>
  </si>
  <si>
    <t>保亭县人才住房建设项目</t>
  </si>
  <si>
    <t>2024年1月已验收，但未做完竣工结算，项目资金到位数已达到总投资的80%，暂不安排.</t>
  </si>
  <si>
    <t>保亭黎族苗族自治县民政局</t>
  </si>
  <si>
    <t>保亭三道生态公墓二期工程建设项目</t>
  </si>
  <si>
    <t>保亭黎族苗族自治县妇幼保健院建设项目提升改造项目</t>
  </si>
  <si>
    <t>该项目已于24年10月份完成竣工验收。</t>
  </si>
  <si>
    <t>海南热带果蔬科创基地</t>
  </si>
  <si>
    <t>该项目目前资金到位1.2亿元，资金拨付进度已达到30%，目前正在争取海南专项和新型政策性融资支持，且工程进度尚未匹配资金拨付进度，暂缓安排。</t>
  </si>
  <si>
    <t>保亭县城南幼儿园项目</t>
  </si>
  <si>
    <t>该项目已争取上级资金640万元，县级均衡已安排287.05万元用于项目前期征拆，可覆盖项目年度资金需求，建议单位使用上级资金启动项目。</t>
  </si>
  <si>
    <t>保亭黎族苗族自治县保亭中学高中宿舍楼项目</t>
  </si>
  <si>
    <t>因债券额度限制，新建项目暂缓安排。</t>
  </si>
  <si>
    <t>保亭黎族苗族自治县人民医院</t>
  </si>
  <si>
    <t>保亭县医疗能力提升项目</t>
  </si>
  <si>
    <t>该项目施工合同金额4703万元，已安排3000万元，目前工程进度为45%，项目施工难度较大，且安排资金比例达63.8%，暂缓安排。</t>
  </si>
  <si>
    <t>根据项目计划，今年我单位需要采购项目医疗设备，请在下一批债券安排中重点安排。</t>
  </si>
  <si>
    <t>采纳。待项目主体工程基本完工后，再予以安排。</t>
  </si>
  <si>
    <t>保亭县公共文化服务中心及基础设施配套建设项目</t>
  </si>
  <si>
    <t>该项目已到位资金为2000万元，资金拨付进度为46%，工程进度暂未匹配资金拨付进度，暂缓安排。</t>
  </si>
  <si>
    <t>保亭县毛感乡净水厂及配套管网工程</t>
  </si>
  <si>
    <t>该项目为民办实事项目，共计已安排3900万元。项目发债上限4000万元，今年已发行2000万元（其中769万元未支出）。项目施工合同价格为4635万元，已支付70%即2594万元，加上未支出金额，付款进度达到72%，可覆盖当年资金需求。</t>
  </si>
  <si>
    <t>加茂镇农产品冷链仓储物流集散中心二期项目</t>
  </si>
  <si>
    <t>因债券额度限制，未开工项目暂缓安排。建议项目业主单位拓宽融资渠道，争取社会投资建设。</t>
  </si>
  <si>
    <t>热带果蔬科技成果转化中心</t>
  </si>
  <si>
    <t>项目未入库。</t>
  </si>
  <si>
    <t>保亭县域供水保障提升工程(加茂镇、六弓乡及南林乡片区</t>
  </si>
  <si>
    <t>附件3</t>
  </si>
  <si>
    <t>保亭黎族苗族自治县2025年第二批新增债券资金拟安排项目征求意见汇总表</t>
  </si>
  <si>
    <t>安排理由</t>
  </si>
  <si>
    <t>其他农林水支出</t>
  </si>
  <si>
    <t>新增一般债券</t>
  </si>
  <si>
    <t>山水项目</t>
  </si>
  <si>
    <t xml:space="preserve"> 其他城乡社区公共设施支出</t>
  </si>
  <si>
    <t>此项目分段建设实施，项目未通过专项债入库，调整使用一般债安排，已批复道路总投资14765万元（其中工程费用10970万元），项目分段施工，北段总投资7000万元左右，按照30%安排启动项目。</t>
  </si>
  <si>
    <t>特殊学校教育</t>
  </si>
  <si>
    <t>50301-房屋建筑物购建</t>
  </si>
  <si>
    <t>项目已到位2922万元（包含均衡安排的400万元，进行置换），计划年底前竣工。项目施工合同价4086万元，已付2027万元，项目进度较快，按照70%测算安排。</t>
  </si>
  <si>
    <t>其他卫生健康支出</t>
  </si>
  <si>
    <t>因贷款尚未下达，以及C标征拆需要安排，用于解决C标征拆和拖欠农民工工资。</t>
  </si>
  <si>
    <t>其他教育支出</t>
  </si>
  <si>
    <t>上级资金可覆盖建安费1849万元，加上此次安排，达到施工合同的72%，可满足项目年度资金需求。</t>
  </si>
  <si>
    <t>建议本次海南保亭公共实训基地项目一般债券资金安排数为1000万以上，理由：按照县政府要求，海南保亭公共实训基地项目需于今年底完工，该项目总投为4366万，目前缺口资金2366万，至少仍需要1300万才能达到施工合同的80%。</t>
  </si>
  <si>
    <t>不采纳。经测算，项目已到位资金可满足年度资金需求。</t>
  </si>
  <si>
    <t>其他退役军人事务管理支出</t>
  </si>
  <si>
    <t>包含均衡安排176.8万元的置换，计划年底前竣工，按照总投资的75%安排</t>
  </si>
  <si>
    <t>新增专项债券</t>
  </si>
  <si>
    <t>设备安装尚未完成，项目实施周期较长</t>
  </si>
  <si>
    <t>该项目均衡安排200万元，结合单位实际需求，此次安排500万元用于置换和项目支出</t>
  </si>
  <si>
    <t>其他地方自行试点项目收益专项债券收入安排的支出</t>
  </si>
  <si>
    <t>发债上限9800万元，今年发行1000万元，此次安排额度用于支付前期征地拆迁等费用。</t>
  </si>
  <si>
    <t>建议将资金额度由4500万元调整为4000万元。</t>
  </si>
  <si>
    <t>采纳（包含提前批债券项目调整的1400万元，此次安排该项目4100万元）</t>
  </si>
  <si>
    <t>项目发债上限8800万元，已发行2500万元。施工合同6726万元，已付2018万元（30%），拟安排2200万元，加上城投公司沉淀的260万元，资金安排比例达66.6%，可匹配项目工程进度。</t>
  </si>
  <si>
    <t>该项目为我县完善民生保障、服务自贸港高质量发展的关键工程，兼具社会效益与战略价值。同时项目收益来源广泛，包括赁住房租赁收入、屋顶光伏收入及充电桩收入等，建成后可拉动我县预算收入增长。</t>
  </si>
  <si>
    <t>建议保障该项目2000万元。</t>
  </si>
  <si>
    <t>采纳</t>
  </si>
  <si>
    <t>该项目发债上限为9000万元，目前已经发行5200万元，且今年发行的2200万元已全部支出。县级均衡安排500万元，结合工程进度，本次安排1800万元，用于置换及项目支出。该项目用于县城、保城、新政、什玲、响水区域供水管网，资金安排可覆盖县城部分资金需求。</t>
  </si>
  <si>
    <t>债券资金作为资本金项目，按10%资本金安排。</t>
  </si>
  <si>
    <t>该项目发债上限10.6亿元，已发行8500万元，今年发行3000万元（其中2591万元未支出），此次安排资金用于城北棚户区和市政路项目征拆。</t>
  </si>
  <si>
    <t>该项目计划6月份进行竣工验收，年底前可做完竣工决算，项目施工合同为6827万元，已付5129万元。按照单位申报需求数安排，确保项目收尾。</t>
  </si>
  <si>
    <t>发债上限1.2亿元，已发行4000万元。今年发行的1000万元（ 其中915.3万元未支出）。7个子项目尚在编制初设和概算，安排1000万元，优先保障加茂镇项目实施。</t>
  </si>
  <si>
    <t>相关部门反馈意见汇总表</t>
  </si>
  <si>
    <t>反馈情况</t>
  </si>
  <si>
    <t>意见采纳情况</t>
  </si>
  <si>
    <t xml:space="preserve">建议本次海南保亭公共实训基地项目一般债券资金安排数为1000万以上，理由：按照县政府要求，海南保亭公共实训基地项目需于今年底完工，该项目总投为4366万，目前缺口资金2366万，至少仍需要1300万才能达到施工合同的80%。
</t>
  </si>
  <si>
    <t>1.建议将保亭县老县委地块片区城市更新项目资金额度由4500万元调整为4000万元。
2.建议保障保亭县保障性租赁住房建设项目2000万元。</t>
  </si>
  <si>
    <t>1.采纳（包含提前批债券项目调整的1400万元，共安排该项目4100万元）
2.采纳</t>
  </si>
  <si>
    <t>保亭县疾病预防控制中心建设项目已于2023年4月通过竣工验收，2024年11月完成竣工决算审核并出具报告，目前建设项目施工方多次催付剩余工程款，请财政局尽快安排建设项目资金缺口758.95万元。</t>
  </si>
  <si>
    <t>1.保亭县农村公路漫水桥治理工程项目申报第二批一般债券资金3500万元，拟安排0元。该项目仍有六弓乡大九桥在建，由于今年财政预算未安排该项目建设资金，导致目前已拖欠工程施工进度款238万元，影响项目完成建设，并存在拖欠农民工工资风险，建议酌情安排部分资金解决缺口。
2.保亭县三道镇客运站建设项目申报第二批一般债券资金500万元，拟安排0元。该项目虽已完成建设，正在组织项目验收，但自2024年以来项目资金短缺，造成长期拖欠工程材料款和农民工工资共计207万元，且今年财政预算未安排该项目建设资金，无法解决上诉欠款，建议安排500万元资金解决缺口；
3.农村公路窄路面拓宽和安防工程项目申报第二批一般债券资金500万元，拟安排0元。该项目12条公路已有9条公路完成建设并通过交工验收，在建3条公路。由于今年财政预算未安排该项目建设资金，导致目前已拖欠工程施工进度款216万元，影响项目完成建设，并存在拖欠农民工工资风险，建议安排500万元资金解决缺口。
4.农村公路六大工程项目申报第二批一般债券资金2500万元，拟安排0元。该项目为我县十三五实事的交通扶贫工程项目，项目均已完成验收，部分项目尚未完成结算，因近年财政资金紧张，未能足额安排项目资金，导致部分项目未能支付施工尾款及各类咨询服务费，存在较大资金缺口，建议酌情安排部分资金解决缺口。
5.LK公路工程项目申报第二批一般债券资金7000万元，拟安排0元。该项目建安费100%由中央资金承担，二类费（含征拆）70%由省级资金承担，但目前中央及省级资金尚未下达，导致无法开展项目征拆等前期工作，建议酌情安排部分资金推动项目征拆等前期工作。
6.保亭县农村公路地质灾害隐患整治工程申报第二批一般债券资金500万元，拟安排0元。项目已下达省级补助资金753万元，占项目总投资1721万元44%，其余资金需我县配套安排。目前项目已全面开工，但县级配套资金未落实，省级补助资金已无法满足建设需求，建议安排500万元资金解决缺口。</t>
  </si>
  <si>
    <t>1-3.部分采纳。资金缺口将在本月底开展的资金盘活中予以安排，此次暂缓安排。
4.不采纳。项目已竣工验收，不符合债券资金安排要求。
5-6.部分采纳。资金缺口将在本月底开展的资金盘活中结合上级资金到位情况予以安排，此次暂缓安排。</t>
  </si>
  <si>
    <t>县医疗集团（县人民医院）</t>
  </si>
  <si>
    <t>无意见</t>
  </si>
</sst>
</file>

<file path=xl/styles.xml><?xml version="1.0" encoding="utf-8"?>
<styleSheet xmlns="http://schemas.openxmlformats.org/spreadsheetml/2006/main">
  <numFmts count="17">
    <numFmt numFmtId="176" formatCode="* #,##0.0;* \-#,##0.0;* &quot;&quot;??;@"/>
    <numFmt numFmtId="177" formatCode="_(&quot;$&quot;* #,##0.00_);_(&quot;$&quot;* \(#,##0.00\);_(&quot;$&quot;* &quot;-&quot;??_);_(@_)"/>
    <numFmt numFmtId="43" formatCode="_ * #,##0.00_ ;_ * \-#,##0.00_ ;_ * &quot;-&quot;??_ ;_ @_ "/>
    <numFmt numFmtId="178" formatCode="0.00000000"/>
    <numFmt numFmtId="179" formatCode="_-* #,##0.00_-;\-* #,##0.00_-;_-* &quot;-&quot;??_-;_-@_-"/>
    <numFmt numFmtId="41" formatCode="_ * #,##0_ ;_ * \-#,##0_ ;_ * &quot;-&quot;_ ;_ @_ "/>
    <numFmt numFmtId="180" formatCode="0.00_ "/>
    <numFmt numFmtId="181" formatCode="0.000000"/>
    <numFmt numFmtId="42" formatCode="_ &quot;￥&quot;* #,##0_ ;_ &quot;￥&quot;* \-#,##0_ ;_ &quot;￥&quot;* &quot;-&quot;_ ;_ @_ "/>
    <numFmt numFmtId="182" formatCode="0.000000_ "/>
    <numFmt numFmtId="183" formatCode="#,##0_ "/>
    <numFmt numFmtId="44" formatCode="_ &quot;￥&quot;* #,##0.00_ ;_ &quot;￥&quot;* \-#,##0.00_ ;_ &quot;￥&quot;* &quot;-&quot;??_ ;_ @_ "/>
    <numFmt numFmtId="184" formatCode="0.0000000"/>
    <numFmt numFmtId="185" formatCode="#,##0.00_);[Red]\(#,##0.00\)"/>
    <numFmt numFmtId="186" formatCode="_(&quot;$&quot;* #,##0_);_(&quot;$&quot;* \(#,##0\);_(&quot;$&quot;* &quot;-&quot;_);_(@_)"/>
    <numFmt numFmtId="187" formatCode="\¥#,##0.00;[Red]\¥\-#,##0.00"/>
    <numFmt numFmtId="188" formatCode="_(* #,##0.00_);_(* \(#,##0.00\);_(* &quot;-&quot;??_);_(@_)"/>
  </numFmts>
  <fonts count="92">
    <font>
      <sz val="12"/>
      <name val="宋体"/>
      <charset val="134"/>
    </font>
    <font>
      <b/>
      <sz val="12"/>
      <name val="宋体"/>
      <charset val="134"/>
    </font>
    <font>
      <sz val="12"/>
      <name val="黑体"/>
      <charset val="134"/>
    </font>
    <font>
      <sz val="20"/>
      <name val="方正小标宋_GBK"/>
      <charset val="134"/>
    </font>
    <font>
      <b/>
      <sz val="12"/>
      <name val="宋体"/>
      <charset val="134"/>
      <scheme val="minor"/>
    </font>
    <font>
      <sz val="12"/>
      <name val="宋体"/>
      <charset val="134"/>
      <scheme val="minor"/>
    </font>
    <font>
      <b/>
      <sz val="11"/>
      <name val="仿宋_GB2312"/>
      <charset val="134"/>
    </font>
    <font>
      <sz val="11"/>
      <name val="仿宋_GB2312"/>
      <charset val="134"/>
    </font>
    <font>
      <sz val="12"/>
      <name val="仿宋_GB2312"/>
      <charset val="134"/>
    </font>
    <font>
      <sz val="11"/>
      <name val="黑体"/>
      <charset val="134"/>
    </font>
    <font>
      <sz val="14"/>
      <name val="宋体"/>
      <charset val="134"/>
    </font>
    <font>
      <b/>
      <sz val="12"/>
      <name val="仿宋_GB2312"/>
      <charset val="134"/>
    </font>
    <font>
      <sz val="12"/>
      <color rgb="FF000000"/>
      <name val="黑体"/>
      <charset val="134"/>
    </font>
    <font>
      <b/>
      <sz val="12"/>
      <name val="黑体"/>
      <charset val="134"/>
    </font>
    <font>
      <sz val="12"/>
      <color rgb="FF000000"/>
      <name val="仿宋_GB2312"/>
      <charset val="134"/>
    </font>
    <font>
      <sz val="12"/>
      <color theme="1"/>
      <name val="仿宋_GB2312"/>
      <charset val="134"/>
    </font>
    <font>
      <sz val="11"/>
      <name val="宋体"/>
      <charset val="134"/>
      <scheme val="minor"/>
    </font>
    <font>
      <sz val="20"/>
      <name val="方正小标宋简体"/>
      <charset val="134"/>
    </font>
    <font>
      <b/>
      <sz val="11"/>
      <name val="宋体"/>
      <charset val="134"/>
    </font>
    <font>
      <b/>
      <sz val="11"/>
      <name val="宋体"/>
      <charset val="134"/>
      <scheme val="minor"/>
    </font>
    <font>
      <sz val="11"/>
      <name val="宋体"/>
      <charset val="134"/>
    </font>
    <font>
      <sz val="12"/>
      <color rgb="FF000000"/>
      <name val="宋体"/>
      <charset val="134"/>
      <scheme val="minor"/>
    </font>
    <font>
      <b/>
      <sz val="12"/>
      <color rgb="FF000000"/>
      <name val="宋体"/>
      <charset val="134"/>
      <scheme val="minor"/>
    </font>
    <font>
      <sz val="12"/>
      <color theme="1"/>
      <name val="宋体"/>
      <charset val="134"/>
      <scheme val="minor"/>
    </font>
    <font>
      <sz val="12"/>
      <color theme="1"/>
      <name val="宋体"/>
      <charset val="134"/>
    </font>
    <font>
      <sz val="11"/>
      <name val="Times New Roman"/>
      <charset val="134"/>
    </font>
    <font>
      <sz val="11"/>
      <color rgb="FF000000"/>
      <name val="宋体"/>
      <charset val="134"/>
    </font>
    <font>
      <sz val="14"/>
      <name val="仿宋_GB2312"/>
      <charset val="134"/>
    </font>
    <font>
      <sz val="10"/>
      <name val="宋体"/>
      <charset val="134"/>
    </font>
    <font>
      <sz val="9"/>
      <name val="宋体"/>
      <charset val="134"/>
    </font>
    <font>
      <sz val="12"/>
      <color indexed="8"/>
      <name val="黑体"/>
      <charset val="134"/>
    </font>
    <font>
      <sz val="12"/>
      <color indexed="8"/>
      <name val="仿宋_GB2312"/>
      <charset val="134"/>
    </font>
    <font>
      <sz val="9"/>
      <color indexed="10"/>
      <name val="宋体"/>
      <charset val="134"/>
    </font>
    <font>
      <i/>
      <sz val="14"/>
      <name val="宋体"/>
      <charset val="134"/>
    </font>
    <font>
      <sz val="12"/>
      <color indexed="10"/>
      <name val="仿宋_GB2312"/>
      <charset val="134"/>
    </font>
    <font>
      <b/>
      <sz val="12"/>
      <color indexed="8"/>
      <name val="仿宋_GB2312"/>
      <charset val="134"/>
    </font>
    <font>
      <sz val="12"/>
      <color indexed="10"/>
      <name val="黑体"/>
      <charset val="134"/>
    </font>
    <font>
      <b/>
      <i/>
      <sz val="11"/>
      <name val="宋体"/>
      <charset val="134"/>
    </font>
    <font>
      <sz val="11"/>
      <color indexed="8"/>
      <name val="宋体"/>
      <charset val="134"/>
    </font>
    <font>
      <sz val="11"/>
      <color indexed="10"/>
      <name val="宋体"/>
      <charset val="0"/>
    </font>
    <font>
      <sz val="11"/>
      <color indexed="17"/>
      <name val="宋体"/>
      <charset val="134"/>
    </font>
    <font>
      <i/>
      <sz val="12"/>
      <color indexed="23"/>
      <name val="宋体"/>
      <charset val="134"/>
    </font>
    <font>
      <sz val="11"/>
      <color indexed="62"/>
      <name val="Tahoma"/>
      <charset val="134"/>
    </font>
    <font>
      <sz val="11"/>
      <color indexed="20"/>
      <name val="宋体"/>
      <charset val="134"/>
    </font>
    <font>
      <b/>
      <sz val="11"/>
      <color indexed="63"/>
      <name val="Tahoma"/>
      <charset val="134"/>
    </font>
    <font>
      <sz val="11"/>
      <color indexed="9"/>
      <name val="宋体"/>
      <charset val="0"/>
    </font>
    <font>
      <sz val="11"/>
      <color indexed="8"/>
      <name val="宋体"/>
      <charset val="0"/>
    </font>
    <font>
      <b/>
      <sz val="11"/>
      <color indexed="9"/>
      <name val="宋体"/>
      <charset val="0"/>
    </font>
    <font>
      <b/>
      <sz val="11"/>
      <color indexed="62"/>
      <name val="宋体"/>
      <charset val="134"/>
    </font>
    <font>
      <sz val="11"/>
      <color indexed="9"/>
      <name val="宋体"/>
      <charset val="134"/>
    </font>
    <font>
      <sz val="11"/>
      <color indexed="8"/>
      <name val="Tahoma"/>
      <charset val="134"/>
    </font>
    <font>
      <sz val="8"/>
      <name val="Arial"/>
      <charset val="134"/>
    </font>
    <font>
      <sz val="11"/>
      <color indexed="9"/>
      <name val="Tahoma"/>
      <charset val="134"/>
    </font>
    <font>
      <b/>
      <sz val="11"/>
      <color indexed="52"/>
      <name val="宋体"/>
      <charset val="0"/>
    </font>
    <font>
      <sz val="11"/>
      <color indexed="52"/>
      <name val="宋体"/>
      <charset val="0"/>
    </font>
    <font>
      <b/>
      <sz val="11"/>
      <color indexed="52"/>
      <name val="Tahoma"/>
      <charset val="134"/>
    </font>
    <font>
      <b/>
      <sz val="11"/>
      <color indexed="8"/>
      <name val="Tahoma"/>
      <charset val="134"/>
    </font>
    <font>
      <b/>
      <sz val="15"/>
      <color indexed="62"/>
      <name val="宋体"/>
      <charset val="134"/>
    </font>
    <font>
      <i/>
      <sz val="11"/>
      <color indexed="23"/>
      <name val="宋体"/>
      <charset val="0"/>
    </font>
    <font>
      <b/>
      <sz val="13"/>
      <color indexed="62"/>
      <name val="宋体"/>
      <charset val="134"/>
    </font>
    <font>
      <sz val="11"/>
      <color indexed="58"/>
      <name val="宋体"/>
      <charset val="134"/>
    </font>
    <font>
      <sz val="11"/>
      <color indexed="52"/>
      <name val="Tahoma"/>
      <charset val="134"/>
    </font>
    <font>
      <sz val="11"/>
      <color indexed="62"/>
      <name val="宋体"/>
      <charset val="0"/>
    </font>
    <font>
      <b/>
      <sz val="11"/>
      <color indexed="63"/>
      <name val="宋体"/>
      <charset val="0"/>
    </font>
    <font>
      <sz val="11"/>
      <color indexed="60"/>
      <name val="宋体"/>
      <charset val="0"/>
    </font>
    <font>
      <b/>
      <sz val="18"/>
      <color indexed="62"/>
      <name val="宋体"/>
      <charset val="134"/>
    </font>
    <font>
      <u/>
      <sz val="11"/>
      <color indexed="12"/>
      <name val="宋体"/>
      <charset val="0"/>
    </font>
    <font>
      <u/>
      <sz val="11"/>
      <color indexed="20"/>
      <name val="宋体"/>
      <charset val="0"/>
    </font>
    <font>
      <b/>
      <sz val="11"/>
      <color indexed="8"/>
      <name val="宋体"/>
      <charset val="0"/>
    </font>
    <font>
      <sz val="11"/>
      <color indexed="17"/>
      <name val="宋体"/>
      <charset val="0"/>
    </font>
    <font>
      <sz val="11"/>
      <color indexed="20"/>
      <name val="Tahoma"/>
      <charset val="134"/>
    </font>
    <font>
      <sz val="11"/>
      <color indexed="17"/>
      <name val="Tahoma"/>
      <charset val="134"/>
    </font>
    <font>
      <b/>
      <sz val="11"/>
      <color indexed="9"/>
      <name val="Tahoma"/>
      <charset val="134"/>
    </font>
    <font>
      <sz val="11"/>
      <color indexed="60"/>
      <name val="Tahoma"/>
      <charset val="134"/>
    </font>
    <font>
      <b/>
      <sz val="13"/>
      <color indexed="56"/>
      <name val="Tahoma"/>
      <charset val="134"/>
    </font>
    <font>
      <sz val="12"/>
      <name val="Courier"/>
      <charset val="134"/>
    </font>
    <font>
      <b/>
      <sz val="10"/>
      <name val="Arial"/>
      <charset val="134"/>
    </font>
    <font>
      <i/>
      <sz val="11"/>
      <color indexed="23"/>
      <name val="Tahoma"/>
      <charset val="134"/>
    </font>
    <font>
      <b/>
      <sz val="15"/>
      <color indexed="56"/>
      <name val="Tahoma"/>
      <charset val="134"/>
    </font>
    <font>
      <b/>
      <sz val="11"/>
      <color indexed="56"/>
      <name val="Tahoma"/>
      <charset val="134"/>
    </font>
    <font>
      <sz val="11"/>
      <name val="蹈框"/>
      <charset val="134"/>
    </font>
    <font>
      <sz val="10"/>
      <color indexed="8"/>
      <name val="Arial"/>
      <charset val="134"/>
    </font>
    <font>
      <sz val="12"/>
      <name val="바탕체"/>
      <charset val="134"/>
    </font>
    <font>
      <sz val="10"/>
      <name val="Times New Roman"/>
      <charset val="134"/>
    </font>
    <font>
      <sz val="11"/>
      <color indexed="10"/>
      <name val="Tahoma"/>
      <charset val="134"/>
    </font>
    <font>
      <b/>
      <i/>
      <sz val="16"/>
      <name val="Helv"/>
      <charset val="134"/>
    </font>
    <font>
      <sz val="12"/>
      <color indexed="60"/>
      <name val="宋体"/>
      <charset val="134"/>
    </font>
    <font>
      <sz val="10"/>
      <name val="Arial"/>
      <charset val="134"/>
    </font>
    <font>
      <sz val="10"/>
      <name val="Helv"/>
      <charset val="134"/>
    </font>
    <font>
      <b/>
      <sz val="18"/>
      <color indexed="56"/>
      <name val="宋体"/>
      <charset val="134"/>
    </font>
    <font>
      <sz val="7"/>
      <name val="Small Fonts"/>
      <charset val="134"/>
    </font>
    <font>
      <sz val="12"/>
      <name val="Times New Roman"/>
      <charset val="134"/>
    </font>
  </fonts>
  <fills count="27">
    <fill>
      <patternFill patternType="none"/>
    </fill>
    <fill>
      <patternFill patternType="gray125"/>
    </fill>
    <fill>
      <patternFill patternType="solid">
        <fgColor rgb="FF92D050"/>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22"/>
        <bgColor indexed="64"/>
      </patternFill>
    </fill>
    <fill>
      <patternFill patternType="solid">
        <fgColor indexed="10"/>
        <bgColor indexed="64"/>
      </patternFill>
    </fill>
    <fill>
      <patternFill patternType="solid">
        <fgColor indexed="57"/>
        <bgColor indexed="64"/>
      </patternFill>
    </fill>
    <fill>
      <patternFill patternType="solid">
        <fgColor indexed="46"/>
        <bgColor indexed="64"/>
      </patternFill>
    </fill>
    <fill>
      <patternFill patternType="solid">
        <fgColor indexed="55"/>
        <bgColor indexed="64"/>
      </patternFill>
    </fill>
    <fill>
      <patternFill patternType="solid">
        <fgColor indexed="29"/>
        <bgColor indexed="64"/>
      </patternFill>
    </fill>
    <fill>
      <patternFill patternType="solid">
        <fgColor indexed="9"/>
        <bgColor indexed="64"/>
      </patternFill>
    </fill>
    <fill>
      <patternFill patternType="solid">
        <fgColor indexed="44"/>
        <bgColor indexed="64"/>
      </patternFill>
    </fill>
    <fill>
      <patternFill patternType="solid">
        <fgColor indexed="25"/>
        <bgColor indexed="64"/>
      </patternFill>
    </fill>
    <fill>
      <patternFill patternType="solid">
        <fgColor indexed="31"/>
        <bgColor indexed="64"/>
      </patternFill>
    </fill>
    <fill>
      <patternFill patternType="solid">
        <fgColor indexed="36"/>
        <bgColor indexed="64"/>
      </patternFill>
    </fill>
    <fill>
      <patternFill patternType="solid">
        <fgColor indexed="26"/>
        <bgColor indexed="64"/>
      </patternFill>
    </fill>
    <fill>
      <patternFill patternType="solid">
        <fgColor indexed="30"/>
        <bgColor indexed="64"/>
      </patternFill>
    </fill>
    <fill>
      <patternFill patternType="solid">
        <fgColor indexed="53"/>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11"/>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C0C0C0"/>
      </left>
      <right style="thin">
        <color rgb="FFC0C0C0"/>
      </right>
      <top style="thin">
        <color rgb="FFC0C0C0"/>
      </top>
      <bottom style="thin">
        <color rgb="FFC0C0C0"/>
      </bottom>
      <diagonal/>
    </border>
    <border>
      <left/>
      <right/>
      <top style="thin">
        <color auto="1"/>
      </top>
      <bottom/>
      <diagonal/>
    </border>
    <border>
      <left style="thin">
        <color rgb="FFC0C0C0"/>
      </left>
      <right style="thin">
        <color rgb="FFC0C0C0"/>
      </right>
      <top/>
      <bottom style="thin">
        <color rgb="FFC0C0C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
      <left/>
      <right/>
      <top style="thin">
        <color indexed="62"/>
      </top>
      <bottom style="double">
        <color indexed="6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701">
    <xf numFmtId="0" fontId="0" fillId="0" borderId="0">
      <alignment vertical="center"/>
    </xf>
    <xf numFmtId="0" fontId="29" fillId="0" borderId="0">
      <alignment vertical="center"/>
    </xf>
    <xf numFmtId="0" fontId="40" fillId="3" borderId="0" applyNumberFormat="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49" fillId="11" borderId="0" applyNumberFormat="0" applyBorder="0" applyAlignment="0" applyProtection="0">
      <alignment vertical="center"/>
    </xf>
    <xf numFmtId="0" fontId="0" fillId="0" borderId="0">
      <alignment vertical="center"/>
    </xf>
    <xf numFmtId="0" fontId="46" fillId="3" borderId="0" applyNumberFormat="0" applyBorder="0" applyAlignment="0" applyProtection="0">
      <alignment vertical="center"/>
    </xf>
    <xf numFmtId="0" fontId="62" fillId="4"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wrapText="1"/>
    </xf>
    <xf numFmtId="41" fontId="0" fillId="0" borderId="0" applyFont="0" applyFill="0" applyBorder="0" applyAlignment="0" applyProtection="0">
      <alignment vertical="center"/>
    </xf>
    <xf numFmtId="0" fontId="0" fillId="0" borderId="0">
      <alignment vertical="center"/>
    </xf>
    <xf numFmtId="0" fontId="0" fillId="0" borderId="0">
      <alignment vertical="center"/>
    </xf>
    <xf numFmtId="179" fontId="0" fillId="0" borderId="0" applyFont="0" applyFill="0" applyBorder="0" applyAlignment="0" applyProtection="0">
      <alignment vertical="center"/>
    </xf>
    <xf numFmtId="43" fontId="0" fillId="0" borderId="0" applyFont="0" applyFill="0" applyBorder="0" applyAlignment="0" applyProtection="0">
      <alignment vertical="center"/>
    </xf>
    <xf numFmtId="0" fontId="60" fillId="3" borderId="0" applyNumberFormat="0" applyBorder="0" applyAlignment="0" applyProtection="0">
      <alignment vertical="center"/>
    </xf>
    <xf numFmtId="0" fontId="40" fillId="3" borderId="0" applyNumberFormat="0" applyBorder="0" applyAlignment="0" applyProtection="0">
      <alignment vertical="center"/>
    </xf>
    <xf numFmtId="0" fontId="64" fillId="11" borderId="0" applyNumberFormat="0" applyBorder="0" applyAlignment="0" applyProtection="0">
      <alignment vertical="center"/>
    </xf>
    <xf numFmtId="0" fontId="0" fillId="0" borderId="0">
      <alignment vertical="center"/>
    </xf>
    <xf numFmtId="0" fontId="0" fillId="0" borderId="0">
      <alignment vertical="center"/>
    </xf>
    <xf numFmtId="0" fontId="46" fillId="3" borderId="0" applyNumberFormat="0" applyBorder="0" applyAlignment="0" applyProtection="0">
      <alignment vertical="center"/>
    </xf>
    <xf numFmtId="0" fontId="45" fillId="3"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43" fillId="5" borderId="0" applyNumberFormat="0" applyBorder="0" applyAlignment="0" applyProtection="0">
      <alignment vertical="center"/>
    </xf>
    <xf numFmtId="0" fontId="51" fillId="12" borderId="1" applyNumberFormat="0" applyBorder="0" applyAlignment="0" applyProtection="0">
      <alignment vertical="center"/>
    </xf>
    <xf numFmtId="9" fontId="0" fillId="0" borderId="0" applyFont="0" applyFill="0" applyBorder="0" applyAlignment="0" applyProtection="0">
      <alignment vertical="center"/>
    </xf>
    <xf numFmtId="0" fontId="67" fillId="0" borderId="0" applyNumberFormat="0" applyFill="0" applyBorder="0" applyAlignment="0" applyProtection="0">
      <alignment vertical="center"/>
    </xf>
    <xf numFmtId="0" fontId="38" fillId="0" borderId="0">
      <alignment vertical="center"/>
    </xf>
    <xf numFmtId="0" fontId="0" fillId="17" borderId="18" applyNumberFormat="0" applyFont="0" applyAlignment="0" applyProtection="0">
      <alignment vertical="center"/>
    </xf>
    <xf numFmtId="0" fontId="52" fillId="11" borderId="0" applyNumberFormat="0" applyBorder="0" applyAlignment="0" applyProtection="0">
      <alignment vertical="center"/>
    </xf>
    <xf numFmtId="0" fontId="45" fillId="11" borderId="0" applyNumberFormat="0" applyBorder="0" applyAlignment="0" applyProtection="0">
      <alignment vertical="center"/>
    </xf>
    <xf numFmtId="0" fontId="40" fillId="3" borderId="0" applyNumberFormat="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0" fillId="0" borderId="0">
      <alignment vertical="center"/>
    </xf>
    <xf numFmtId="0" fontId="6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57" fillId="0" borderId="17" applyNumberFormat="0" applyFill="0" applyAlignment="0" applyProtection="0">
      <alignment vertical="center"/>
    </xf>
    <xf numFmtId="0" fontId="0" fillId="0" borderId="0">
      <alignment vertical="center"/>
    </xf>
    <xf numFmtId="0" fontId="0" fillId="0" borderId="0">
      <alignment vertical="center"/>
    </xf>
    <xf numFmtId="0" fontId="59" fillId="0" borderId="17" applyNumberFormat="0" applyFill="0" applyAlignment="0" applyProtection="0">
      <alignment vertical="center"/>
    </xf>
    <xf numFmtId="0" fontId="45" fillId="13" borderId="0" applyNumberFormat="0" applyBorder="0" applyAlignment="0" applyProtection="0">
      <alignment vertical="center"/>
    </xf>
    <xf numFmtId="0" fontId="28" fillId="0" borderId="0">
      <alignment vertical="center"/>
    </xf>
    <xf numFmtId="0" fontId="48" fillId="0" borderId="14" applyNumberFormat="0" applyFill="0" applyAlignment="0" applyProtection="0">
      <alignment vertical="center"/>
    </xf>
    <xf numFmtId="0" fontId="45" fillId="9" borderId="0" applyNumberFormat="0" applyBorder="0" applyAlignment="0" applyProtection="0">
      <alignment vertical="center"/>
    </xf>
    <xf numFmtId="0" fontId="63" fillId="12" borderId="1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3" fillId="12" borderId="11" applyNumberFormat="0" applyAlignment="0" applyProtection="0">
      <alignment vertical="center"/>
    </xf>
    <xf numFmtId="0" fontId="50" fillId="9" borderId="0" applyNumberFormat="0" applyBorder="0" applyAlignment="0" applyProtection="0">
      <alignment vertical="center"/>
    </xf>
    <xf numFmtId="0" fontId="55" fillId="6" borderId="11" applyNumberFormat="0" applyAlignment="0" applyProtection="0">
      <alignment vertical="center"/>
    </xf>
    <xf numFmtId="0" fontId="47" fillId="10" borderId="13" applyNumberFormat="0" applyAlignment="0" applyProtection="0">
      <alignment vertical="center"/>
    </xf>
    <xf numFmtId="0" fontId="38" fillId="0" borderId="0">
      <alignment vertical="center"/>
    </xf>
    <xf numFmtId="0" fontId="40" fillId="3" borderId="0" applyNumberFormat="0" applyBorder="0" applyAlignment="0" applyProtection="0">
      <alignment vertical="center"/>
    </xf>
    <xf numFmtId="0" fontId="46" fillId="4" borderId="0" applyNumberFormat="0" applyBorder="0" applyAlignment="0" applyProtection="0">
      <alignment vertical="center"/>
    </xf>
    <xf numFmtId="0" fontId="45" fillId="7" borderId="0" applyNumberFormat="0" applyBorder="0" applyAlignment="0" applyProtection="0">
      <alignment vertical="center"/>
    </xf>
    <xf numFmtId="0" fontId="40" fillId="3" borderId="0" applyNumberFormat="0" applyBorder="0" applyAlignment="0" applyProtection="0">
      <alignment vertical="center"/>
    </xf>
    <xf numFmtId="0" fontId="0" fillId="17" borderId="18" applyNumberFormat="0" applyFont="0" applyAlignment="0" applyProtection="0">
      <alignment vertical="center"/>
    </xf>
    <xf numFmtId="0" fontId="54" fillId="0" borderId="15" applyNumberFormat="0" applyFill="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68" fillId="0" borderId="19" applyNumberFormat="0" applyFill="0" applyAlignment="0" applyProtection="0">
      <alignment vertical="center"/>
    </xf>
    <xf numFmtId="0" fontId="43" fillId="5" borderId="0" applyNumberFormat="0" applyBorder="0" applyAlignment="0" applyProtection="0">
      <alignment vertical="center"/>
    </xf>
    <xf numFmtId="0" fontId="69" fillId="3" borderId="0" applyNumberFormat="0" applyBorder="0" applyAlignment="0" applyProtection="0">
      <alignment vertical="center"/>
    </xf>
    <xf numFmtId="0" fontId="64" fillId="20" borderId="0" applyNumberFormat="0" applyBorder="0" applyAlignment="0" applyProtection="0">
      <alignment vertical="center"/>
    </xf>
    <xf numFmtId="0" fontId="40" fillId="3" borderId="0">
      <alignment vertical="center"/>
    </xf>
    <xf numFmtId="0" fontId="44" fillId="6" borderId="12" applyNumberFormat="0" applyAlignment="0" applyProtection="0">
      <alignment vertical="center"/>
    </xf>
    <xf numFmtId="0" fontId="50" fillId="3" borderId="0" applyNumberFormat="0" applyBorder="0" applyAlignment="0" applyProtection="0">
      <alignment vertical="center"/>
    </xf>
    <xf numFmtId="0" fontId="49" fillId="21" borderId="0" applyNumberFormat="0" applyBorder="0" applyAlignment="0" applyProtection="0">
      <alignment vertical="center"/>
    </xf>
    <xf numFmtId="0" fontId="38" fillId="0" borderId="0">
      <alignment vertical="center"/>
    </xf>
    <xf numFmtId="0" fontId="46" fillId="22" borderId="0" applyNumberFormat="0" applyBorder="0" applyAlignment="0" applyProtection="0">
      <alignment vertical="center"/>
    </xf>
    <xf numFmtId="0" fontId="45" fillId="21" borderId="0" applyNumberFormat="0" applyBorder="0" applyAlignment="0" applyProtection="0">
      <alignment vertical="center"/>
    </xf>
    <xf numFmtId="0" fontId="61" fillId="0" borderId="15" applyNumberFormat="0" applyFill="0" applyAlignment="0" applyProtection="0">
      <alignment vertical="center"/>
    </xf>
    <xf numFmtId="0" fontId="46" fillId="15" borderId="0" applyNumberFormat="0" applyBorder="0" applyAlignment="0" applyProtection="0">
      <alignment vertical="center"/>
    </xf>
    <xf numFmtId="0" fontId="43" fillId="5" borderId="0" applyNumberFormat="0" applyBorder="0" applyAlignment="0" applyProtection="0">
      <alignment vertical="center"/>
    </xf>
    <xf numFmtId="0" fontId="56" fillId="0" borderId="16" applyNumberFormat="0" applyFill="0" applyAlignment="0" applyProtection="0">
      <alignment vertical="center"/>
    </xf>
    <xf numFmtId="0" fontId="46" fillId="13" borderId="0" applyNumberFormat="0" applyBorder="0" applyAlignment="0" applyProtection="0">
      <alignment vertical="center"/>
    </xf>
    <xf numFmtId="0" fontId="44" fillId="6" borderId="12" applyNumberFormat="0" applyAlignment="0" applyProtection="0">
      <alignment vertical="center"/>
    </xf>
    <xf numFmtId="0" fontId="0" fillId="0" borderId="0">
      <alignment vertical="center"/>
    </xf>
    <xf numFmtId="0" fontId="0" fillId="0" borderId="0">
      <alignment vertical="center"/>
    </xf>
    <xf numFmtId="0" fontId="46" fillId="11" borderId="0" applyNumberFormat="0" applyBorder="0" applyAlignment="0" applyProtection="0">
      <alignment vertical="center"/>
    </xf>
    <xf numFmtId="0" fontId="46" fillId="11" borderId="0" applyNumberFormat="0" applyBorder="0" applyAlignment="0" applyProtection="0">
      <alignment vertical="center"/>
    </xf>
    <xf numFmtId="0" fontId="45" fillId="8"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45" fillId="14" borderId="0" applyNumberFormat="0" applyBorder="0" applyAlignment="0" applyProtection="0">
      <alignment vertical="center"/>
    </xf>
    <xf numFmtId="0" fontId="43" fillId="5" borderId="0" applyNumberFormat="0" applyBorder="0" applyAlignment="0" applyProtection="0">
      <alignment vertical="center"/>
    </xf>
    <xf numFmtId="0" fontId="46" fillId="9" borderId="0" applyNumberFormat="0" applyBorder="0" applyAlignment="0" applyProtection="0">
      <alignment vertical="center"/>
    </xf>
    <xf numFmtId="0" fontId="55" fillId="6" borderId="11" applyNumberFormat="0" applyAlignment="0" applyProtection="0">
      <alignment vertical="center"/>
    </xf>
    <xf numFmtId="0" fontId="38" fillId="15"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0" fillId="0" borderId="0">
      <alignment vertical="center"/>
    </xf>
    <xf numFmtId="0" fontId="45" fillId="21" borderId="0" applyNumberFormat="0" applyBorder="0" applyAlignment="0" applyProtection="0">
      <alignment vertical="center"/>
    </xf>
    <xf numFmtId="0" fontId="38" fillId="5" borderId="0" applyNumberFormat="0" applyBorder="0" applyAlignment="0" applyProtection="0">
      <alignment vertical="center"/>
    </xf>
    <xf numFmtId="0" fontId="46" fillId="13" borderId="0" applyNumberFormat="0" applyBorder="0" applyAlignment="0" applyProtection="0">
      <alignment vertical="center"/>
    </xf>
    <xf numFmtId="0" fontId="71" fillId="3" borderId="0" applyNumberFormat="0" applyBorder="0" applyAlignment="0" applyProtection="0">
      <alignment vertical="center"/>
    </xf>
    <xf numFmtId="0" fontId="40" fillId="3" borderId="0" applyNumberFormat="0" applyBorder="0" applyAlignment="0" applyProtection="0">
      <alignment vertical="center"/>
    </xf>
    <xf numFmtId="0" fontId="45" fillId="13" borderId="0" applyNumberFormat="0" applyBorder="0" applyAlignment="0" applyProtection="0">
      <alignment vertical="center"/>
    </xf>
    <xf numFmtId="0" fontId="70" fillId="5" borderId="0" applyNumberFormat="0" applyBorder="0" applyAlignment="0" applyProtection="0">
      <alignment vertical="center"/>
    </xf>
    <xf numFmtId="0" fontId="0" fillId="0" borderId="0">
      <alignment vertical="center"/>
    </xf>
    <xf numFmtId="0" fontId="45" fillId="19" borderId="0" applyNumberFormat="0" applyBorder="0" applyAlignment="0" applyProtection="0">
      <alignment vertical="center"/>
    </xf>
    <xf numFmtId="0" fontId="38" fillId="3" borderId="0" applyNumberFormat="0" applyBorder="0" applyAlignment="0" applyProtection="0">
      <alignment vertical="center"/>
    </xf>
    <xf numFmtId="0" fontId="43" fillId="5" borderId="0" applyNumberFormat="0" applyBorder="0" applyAlignment="0" applyProtection="0">
      <alignment vertical="center"/>
    </xf>
    <xf numFmtId="0" fontId="73" fillId="20" borderId="0" applyNumberFormat="0" applyBorder="0" applyAlignment="0" applyProtection="0">
      <alignment vertical="center"/>
    </xf>
    <xf numFmtId="0" fontId="46" fillId="4" borderId="0" applyNumberFormat="0" applyBorder="0" applyAlignment="0" applyProtection="0">
      <alignment vertical="center"/>
    </xf>
    <xf numFmtId="0" fontId="40" fillId="3" borderId="0" applyNumberFormat="0" applyBorder="0" applyAlignment="0" applyProtection="0">
      <alignment vertical="center"/>
    </xf>
    <xf numFmtId="0" fontId="45" fillId="4" borderId="0" applyNumberFormat="0" applyBorder="0" applyAlignment="0" applyProtection="0">
      <alignment vertical="center"/>
    </xf>
    <xf numFmtId="0" fontId="71" fillId="3" borderId="0" applyNumberFormat="0" applyBorder="0" applyAlignment="0" applyProtection="0">
      <alignment vertical="center"/>
    </xf>
    <xf numFmtId="0" fontId="0" fillId="0" borderId="0">
      <alignment vertical="center"/>
    </xf>
    <xf numFmtId="0" fontId="38" fillId="23"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43" fillId="5" borderId="0" applyNumberFormat="0" applyBorder="0" applyAlignment="0" applyProtection="0">
      <alignment vertical="center"/>
    </xf>
    <xf numFmtId="10" fontId="0" fillId="0" borderId="0" applyFont="0" applyFill="0" applyBorder="0" applyAlignment="0" applyProtection="0">
      <alignment vertical="center"/>
    </xf>
    <xf numFmtId="0" fontId="50" fillId="13" borderId="0" applyNumberFormat="0" applyBorder="0" applyAlignment="0" applyProtection="0">
      <alignment vertical="center"/>
    </xf>
    <xf numFmtId="0" fontId="71" fillId="3" borderId="0" applyNumberFormat="0" applyBorder="0" applyAlignment="0" applyProtection="0">
      <alignment vertical="center"/>
    </xf>
    <xf numFmtId="0" fontId="0" fillId="0" borderId="0">
      <alignment vertical="center"/>
    </xf>
    <xf numFmtId="0" fontId="0" fillId="0" borderId="0">
      <alignment vertical="center" wrapText="1"/>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0" fillId="0" borderId="0">
      <alignment vertical="center"/>
    </xf>
    <xf numFmtId="0" fontId="71" fillId="3" borderId="0" applyNumberFormat="0" applyBorder="0" applyAlignment="0" applyProtection="0">
      <alignment vertical="center"/>
    </xf>
    <xf numFmtId="0" fontId="0" fillId="17" borderId="18" applyNumberFormat="0" applyFont="0" applyAlignment="0" applyProtection="0">
      <alignment vertical="center"/>
    </xf>
    <xf numFmtId="0" fontId="38" fillId="0" borderId="0">
      <alignment vertical="center"/>
    </xf>
    <xf numFmtId="0" fontId="38" fillId="13" borderId="0" applyNumberFormat="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52" fillId="11"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19" borderId="0" applyNumberFormat="0" applyBorder="0" applyAlignment="0" applyProtection="0">
      <alignment vertical="center"/>
    </xf>
    <xf numFmtId="0" fontId="52" fillId="18" borderId="0" applyNumberFormat="0" applyBorder="0" applyAlignment="0" applyProtection="0">
      <alignment vertical="center"/>
    </xf>
    <xf numFmtId="38" fontId="0" fillId="0" borderId="0" applyFont="0" applyFill="0" applyBorder="0" applyAlignment="0" applyProtection="0">
      <alignment vertical="center"/>
    </xf>
    <xf numFmtId="0" fontId="52"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0" fillId="11" borderId="0" applyNumberFormat="0" applyBorder="0" applyAlignment="0" applyProtection="0">
      <alignment vertical="center"/>
    </xf>
    <xf numFmtId="0" fontId="74" fillId="0" borderId="20" applyNumberFormat="0" applyFill="0" applyAlignment="0" applyProtection="0">
      <alignment vertical="center"/>
    </xf>
    <xf numFmtId="0" fontId="0" fillId="0" borderId="0">
      <alignment vertical="center"/>
    </xf>
    <xf numFmtId="0" fontId="51" fillId="6" borderId="0" applyNumberFormat="0" applyBorder="0" applyAlignment="0" applyProtection="0">
      <alignment vertical="center"/>
    </xf>
    <xf numFmtId="0" fontId="60" fillId="3" borderId="0" applyNumberFormat="0" applyBorder="0" applyAlignment="0" applyProtection="0">
      <alignment vertical="center"/>
    </xf>
    <xf numFmtId="0" fontId="0" fillId="0" borderId="0" applyFont="0" applyFill="0" applyBorder="0" applyAlignment="0" applyProtection="0">
      <alignment vertical="center"/>
    </xf>
    <xf numFmtId="0" fontId="75" fillId="0" borderId="0">
      <alignment vertical="center"/>
    </xf>
    <xf numFmtId="0" fontId="50" fillId="15" borderId="0" applyNumberFormat="0" applyBorder="0" applyAlignment="0" applyProtection="0">
      <alignment vertical="center"/>
    </xf>
    <xf numFmtId="0" fontId="76" fillId="0" borderId="0" applyNumberFormat="0" applyFill="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50" fillId="11" borderId="0" applyNumberFormat="0" applyBorder="0" applyAlignment="0" applyProtection="0">
      <alignment vertical="center"/>
    </xf>
    <xf numFmtId="0" fontId="74" fillId="0" borderId="20" applyNumberFormat="0" applyFill="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43" fillId="5"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52"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8" fillId="0" borderId="21" applyNumberFormat="0" applyFill="0" applyAlignment="0" applyProtection="0">
      <alignment vertical="center"/>
    </xf>
    <xf numFmtId="0" fontId="49"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6" borderId="0" applyNumberFormat="0" applyBorder="0" applyAlignment="0" applyProtection="0">
      <alignment vertical="center"/>
    </xf>
    <xf numFmtId="0" fontId="49" fillId="23" borderId="0" applyNumberFormat="0" applyBorder="0" applyAlignment="0" applyProtection="0">
      <alignment vertical="center"/>
    </xf>
    <xf numFmtId="0" fontId="0" fillId="0" borderId="0">
      <alignment vertical="center"/>
    </xf>
    <xf numFmtId="0" fontId="0" fillId="0" borderId="0">
      <alignment vertical="center"/>
    </xf>
    <xf numFmtId="4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6" fontId="0" fillId="0" borderId="0" applyFont="0" applyFill="0" applyBorder="0" applyAlignment="0" applyProtection="0">
      <alignment vertical="center"/>
    </xf>
    <xf numFmtId="0" fontId="0" fillId="0" borderId="0">
      <alignment vertical="center"/>
    </xf>
    <xf numFmtId="0" fontId="42" fillId="4" borderId="11" applyNumberFormat="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3"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3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7" fillId="0" borderId="0" applyNumberFormat="0" applyFill="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40" fillId="3"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52" fillId="7" borderId="0" applyNumberFormat="0" applyBorder="0" applyAlignment="0" applyProtection="0">
      <alignment vertical="center"/>
    </xf>
    <xf numFmtId="0" fontId="0" fillId="0" borderId="0">
      <alignment vertical="center"/>
    </xf>
    <xf numFmtId="0" fontId="49" fillId="24" borderId="0" applyNumberFormat="0" applyBorder="0" applyAlignment="0" applyProtection="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50" fillId="4" borderId="0" applyNumberFormat="0" applyBorder="0" applyAlignment="0" applyProtection="0">
      <alignment vertical="center"/>
    </xf>
    <xf numFmtId="0" fontId="40"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51" fillId="12" borderId="1" applyNumberFormat="0" applyBorder="0" applyAlignment="0" applyProtection="0">
      <alignment vertical="center"/>
    </xf>
    <xf numFmtId="0" fontId="0" fillId="0" borderId="0">
      <alignment vertical="center"/>
    </xf>
    <xf numFmtId="0" fontId="43" fillId="5" borderId="0">
      <alignment vertical="center"/>
    </xf>
    <xf numFmtId="0" fontId="79" fillId="0" borderId="0" applyNumberFormat="0" applyFill="0" applyBorder="0" applyAlignment="0" applyProtection="0">
      <alignment vertical="center"/>
    </xf>
    <xf numFmtId="43" fontId="0" fillId="0" borderId="0" applyFont="0" applyFill="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51" fillId="12" borderId="1" applyNumberFormat="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0" fillId="5" borderId="0" applyNumberFormat="0" applyBorder="0" applyAlignment="0" applyProtection="0">
      <alignment vertical="center"/>
    </xf>
    <xf numFmtId="0" fontId="72" fillId="10" borderId="13" applyNumberFormat="0" applyAlignment="0" applyProtection="0">
      <alignment vertical="center"/>
    </xf>
    <xf numFmtId="0" fontId="0" fillId="0" borderId="0">
      <alignment vertical="center"/>
    </xf>
    <xf numFmtId="0" fontId="0" fillId="0" borderId="0">
      <alignment vertical="center"/>
    </xf>
    <xf numFmtId="0" fontId="42" fillId="4" borderId="11" applyNumberFormat="0" applyAlignment="0" applyProtection="0">
      <alignment vertical="center"/>
    </xf>
    <xf numFmtId="0" fontId="0" fillId="0" borderId="0">
      <alignment vertical="center"/>
    </xf>
    <xf numFmtId="0" fontId="52"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60" fillId="3" borderId="0" applyNumberFormat="0" applyBorder="0" applyAlignment="0" applyProtection="0">
      <alignment vertical="center"/>
    </xf>
    <xf numFmtId="0" fontId="70" fillId="5" borderId="0" applyNumberFormat="0" applyBorder="0" applyAlignment="0" applyProtection="0">
      <alignment vertical="center"/>
    </xf>
    <xf numFmtId="0" fontId="56" fillId="0" borderId="16" applyNumberFormat="0" applyFill="0" applyAlignment="0" applyProtection="0">
      <alignment vertical="center"/>
    </xf>
    <xf numFmtId="0" fontId="29" fillId="0" borderId="0">
      <alignment vertical="center"/>
    </xf>
    <xf numFmtId="0" fontId="40" fillId="3" borderId="0" applyNumberFormat="0" applyBorder="0" applyAlignment="0" applyProtection="0">
      <alignment vertical="center"/>
    </xf>
    <xf numFmtId="0" fontId="50"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9" borderId="0" applyNumberFormat="0" applyBorder="0" applyAlignment="0" applyProtection="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0" fillId="0" borderId="0" applyFont="0" applyFill="0" applyBorder="0" applyAlignment="0" applyProtection="0">
      <alignment vertical="center"/>
    </xf>
    <xf numFmtId="0" fontId="43" fillId="5" borderId="0" applyNumberFormat="0" applyBorder="0" applyAlignment="0" applyProtection="0">
      <alignment vertical="center"/>
    </xf>
    <xf numFmtId="0" fontId="55" fillId="6"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8" fontId="0" fillId="0" borderId="0" applyFont="0" applyFill="0" applyBorder="0" applyAlignment="0" applyProtection="0">
      <alignment vertical="center"/>
    </xf>
    <xf numFmtId="0" fontId="0" fillId="0" borderId="0">
      <alignment vertical="center"/>
    </xf>
    <xf numFmtId="0" fontId="49" fillId="8" borderId="0" applyNumberFormat="0" applyBorder="0" applyAlignment="0" applyProtection="0">
      <alignment vertical="center"/>
    </xf>
    <xf numFmtId="0" fontId="0" fillId="0" borderId="0">
      <alignment vertical="center"/>
    </xf>
    <xf numFmtId="10"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43" fillId="5" borderId="0" applyNumberFormat="0" applyBorder="0" applyAlignment="0" applyProtection="0">
      <alignment vertical="center"/>
    </xf>
    <xf numFmtId="0" fontId="83" fillId="0" borderId="0">
      <alignment vertical="center"/>
    </xf>
    <xf numFmtId="0" fontId="50" fillId="15" borderId="0" applyNumberFormat="0" applyBorder="0" applyAlignment="0" applyProtection="0">
      <alignment vertical="center"/>
    </xf>
    <xf numFmtId="0" fontId="79" fillId="0" borderId="22" applyNumberFormat="0" applyFill="0" applyAlignment="0" applyProtection="0">
      <alignment vertical="center"/>
    </xf>
    <xf numFmtId="0" fontId="50" fillId="23" borderId="0" applyNumberFormat="0" applyBorder="0" applyAlignment="0" applyProtection="0">
      <alignment vertical="center"/>
    </xf>
    <xf numFmtId="0" fontId="60" fillId="3" borderId="0" applyNumberFormat="0" applyBorder="0" applyAlignment="0" applyProtection="0">
      <alignment vertical="center"/>
    </xf>
    <xf numFmtId="0" fontId="55" fillId="6" borderId="11" applyNumberFormat="0" applyAlignment="0" applyProtection="0">
      <alignment vertical="center"/>
    </xf>
    <xf numFmtId="0" fontId="84" fillId="0" borderId="0" applyNumberFormat="0" applyFill="0" applyBorder="0" applyAlignment="0" applyProtection="0">
      <alignment vertical="center"/>
    </xf>
    <xf numFmtId="0" fontId="0" fillId="0" borderId="0">
      <alignment vertical="center"/>
    </xf>
    <xf numFmtId="0" fontId="0" fillId="0" borderId="0">
      <alignment vertical="center"/>
    </xf>
    <xf numFmtId="0" fontId="86" fillId="20" borderId="0" applyNumberFormat="0" applyBorder="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0" fillId="0" borderId="0">
      <alignment vertical="center"/>
    </xf>
    <xf numFmtId="0" fontId="38" fillId="0" borderId="0">
      <alignment vertical="center"/>
    </xf>
    <xf numFmtId="0" fontId="38" fillId="0" borderId="0">
      <alignment vertical="center"/>
    </xf>
    <xf numFmtId="0" fontId="0" fillId="0" borderId="0">
      <alignment vertical="center"/>
    </xf>
    <xf numFmtId="0" fontId="71" fillId="3" borderId="0" applyNumberFormat="0" applyBorder="0" applyAlignment="0" applyProtection="0">
      <alignment vertical="center"/>
    </xf>
    <xf numFmtId="0" fontId="38" fillId="22" borderId="0" applyNumberFormat="0" applyBorder="0" applyAlignment="0" applyProtection="0">
      <alignment vertical="center"/>
    </xf>
    <xf numFmtId="0" fontId="40" fillId="3" borderId="0" applyNumberFormat="0" applyBorder="0" applyAlignment="0" applyProtection="0">
      <alignment vertical="center"/>
    </xf>
    <xf numFmtId="0" fontId="49" fillId="25" borderId="0" applyNumberFormat="0" applyBorder="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87" fillId="0" borderId="0">
      <alignment vertical="center"/>
    </xf>
    <xf numFmtId="0" fontId="43" fillId="5" borderId="0" applyNumberFormat="0" applyBorder="0" applyAlignment="0" applyProtection="0">
      <alignment vertical="center"/>
    </xf>
    <xf numFmtId="0" fontId="52" fillId="21" borderId="0" applyNumberFormat="0" applyBorder="0" applyAlignment="0" applyProtection="0">
      <alignment vertical="center"/>
    </xf>
    <xf numFmtId="0" fontId="0" fillId="0" borderId="0">
      <alignment vertical="center"/>
    </xf>
    <xf numFmtId="0" fontId="50"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38"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6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52" fillId="16" borderId="0" applyNumberFormat="0" applyBorder="0" applyAlignment="0" applyProtection="0">
      <alignment vertical="center"/>
    </xf>
    <xf numFmtId="0" fontId="43" fillId="5" borderId="0" applyNumberFormat="0" applyBorder="0" applyAlignment="0" applyProtection="0">
      <alignment vertical="center"/>
    </xf>
    <xf numFmtId="0" fontId="71" fillId="3" borderId="0" applyNumberFormat="0" applyBorder="0" applyAlignment="0" applyProtection="0">
      <alignment vertical="center"/>
    </xf>
    <xf numFmtId="0" fontId="0" fillId="0" borderId="0" applyFont="0" applyFill="0" applyBorder="0" applyAlignment="0" applyProtection="0">
      <alignment vertical="center"/>
    </xf>
    <xf numFmtId="0" fontId="0" fillId="0" borderId="0">
      <alignment vertical="center"/>
    </xf>
    <xf numFmtId="0" fontId="0" fillId="0" borderId="0">
      <alignment vertical="center"/>
    </xf>
    <xf numFmtId="0" fontId="49"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0" fillId="0" borderId="0">
      <alignment vertical="center"/>
    </xf>
    <xf numFmtId="0" fontId="42" fillId="4"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4" borderId="11" applyNumberFormat="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82" fillId="0" borderId="0">
      <alignment vertical="center"/>
    </xf>
    <xf numFmtId="0" fontId="0" fillId="0" borderId="0">
      <alignment vertical="center"/>
    </xf>
    <xf numFmtId="0" fontId="0" fillId="0" borderId="0">
      <alignment vertical="center"/>
    </xf>
    <xf numFmtId="0" fontId="0" fillId="0" borderId="0">
      <alignment vertical="center"/>
    </xf>
    <xf numFmtId="0" fontId="50" fillId="13" borderId="0" applyNumberFormat="0" applyBorder="0" applyAlignment="0" applyProtection="0">
      <alignment vertical="center"/>
    </xf>
    <xf numFmtId="0" fontId="0" fillId="0" borderId="0">
      <alignment vertical="center"/>
    </xf>
    <xf numFmtId="0" fontId="0" fillId="0" borderId="0">
      <alignment vertical="center"/>
    </xf>
    <xf numFmtId="0" fontId="81" fillId="0" borderId="0" applyNumberFormat="0" applyFill="0" applyBorder="0" applyAlignment="0" applyProtection="0">
      <alignment vertical="top"/>
    </xf>
    <xf numFmtId="181" fontId="0" fillId="0" borderId="0" applyFont="0" applyFill="0" applyBorder="0" applyAlignment="0" applyProtection="0">
      <alignment vertical="center"/>
    </xf>
    <xf numFmtId="0" fontId="38" fillId="9" borderId="0" applyNumberFormat="0" applyBorder="0" applyAlignment="0" applyProtection="0">
      <alignment vertical="center"/>
    </xf>
    <xf numFmtId="0" fontId="73" fillId="20"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52" fillId="24" borderId="0" applyNumberFormat="0" applyBorder="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43" fillId="5" borderId="0">
      <alignment vertical="center"/>
    </xf>
    <xf numFmtId="0" fontId="44" fillId="6" borderId="12" applyNumberFormat="0" applyAlignment="0" applyProtection="0">
      <alignment vertical="center"/>
    </xf>
    <xf numFmtId="0" fontId="50"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0" fillId="5" borderId="0" applyNumberFormat="0" applyBorder="0" applyAlignment="0" applyProtection="0">
      <alignment vertical="center"/>
    </xf>
    <xf numFmtId="0" fontId="38" fillId="11" borderId="0" applyNumberFormat="0" applyBorder="0" applyAlignment="0" applyProtection="0">
      <alignment vertical="center"/>
    </xf>
    <xf numFmtId="0" fontId="0" fillId="0" borderId="0">
      <alignment vertical="center"/>
    </xf>
    <xf numFmtId="0" fontId="0" fillId="0" borderId="0">
      <alignment vertical="center"/>
    </xf>
    <xf numFmtId="0" fontId="88" fillId="0" borderId="0">
      <alignment vertical="center"/>
    </xf>
    <xf numFmtId="0" fontId="0" fillId="0" borderId="0">
      <alignment vertical="center"/>
    </xf>
    <xf numFmtId="0" fontId="40" fillId="3" borderId="0" applyNumberFormat="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17" borderId="18" applyNumberFormat="0" applyFont="0" applyAlignment="0" applyProtection="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38" fontId="0" fillId="0" borderId="0" applyFont="0" applyFill="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8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3" borderId="0" applyNumberFormat="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0" fillId="0" borderId="0">
      <alignment vertical="center"/>
    </xf>
    <xf numFmtId="0" fontId="8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6" borderId="11" applyNumberFormat="0" applyAlignment="0" applyProtection="0">
      <alignment vertical="center"/>
    </xf>
    <xf numFmtId="0" fontId="50" fillId="23" borderId="0" applyNumberFormat="0" applyBorder="0" applyAlignment="0" applyProtection="0">
      <alignment vertical="center"/>
    </xf>
    <xf numFmtId="0" fontId="40" fillId="3" borderId="0" applyNumberFormat="0" applyBorder="0" applyAlignment="0" applyProtection="0">
      <alignment vertical="center"/>
    </xf>
    <xf numFmtId="0" fontId="29" fillId="0" borderId="0">
      <alignment vertical="center"/>
    </xf>
    <xf numFmtId="0" fontId="56" fillId="0" borderId="16" applyNumberFormat="0" applyFill="0" applyAlignment="0" applyProtection="0">
      <alignment vertical="center"/>
    </xf>
    <xf numFmtId="0" fontId="72" fillId="10" borderId="13" applyNumberFormat="0" applyAlignment="0" applyProtection="0">
      <alignment vertical="center"/>
    </xf>
    <xf numFmtId="0" fontId="40" fillId="3" borderId="0" applyNumberFormat="0" applyBorder="0" applyAlignment="0" applyProtection="0">
      <alignment vertical="center"/>
    </xf>
    <xf numFmtId="0" fontId="70" fillId="5" borderId="0" applyNumberFormat="0" applyBorder="0" applyAlignment="0" applyProtection="0">
      <alignment vertical="center"/>
    </xf>
    <xf numFmtId="0" fontId="0" fillId="0" borderId="0">
      <alignment vertical="center"/>
    </xf>
    <xf numFmtId="0" fontId="0" fillId="0" borderId="0">
      <alignment vertical="center"/>
    </xf>
    <xf numFmtId="0" fontId="71" fillId="3"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38" fillId="13" borderId="0" applyNumberFormat="0" applyBorder="0" applyAlignment="0" applyProtection="0">
      <alignment vertical="center"/>
    </xf>
    <xf numFmtId="0" fontId="0" fillId="0" borderId="0">
      <alignment vertical="center"/>
    </xf>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0" borderId="15" applyNumberFormat="0" applyFill="0" applyAlignment="0" applyProtection="0">
      <alignment vertical="center"/>
    </xf>
    <xf numFmtId="0" fontId="0" fillId="17" borderId="1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9" fillId="0" borderId="0" applyNumberFormat="0" applyFill="0" applyBorder="0" applyAlignment="0" applyProtection="0">
      <alignment vertical="center"/>
    </xf>
    <xf numFmtId="0" fontId="52" fillId="23" borderId="0" applyNumberFormat="0" applyBorder="0" applyAlignment="0" applyProtection="0">
      <alignment vertical="center"/>
    </xf>
    <xf numFmtId="0" fontId="44" fillId="6" borderId="12" applyNumberFormat="0" applyAlignment="0" applyProtection="0">
      <alignment vertical="center"/>
    </xf>
    <xf numFmtId="0" fontId="0" fillId="0" borderId="0">
      <alignment vertical="center"/>
    </xf>
    <xf numFmtId="0" fontId="79" fillId="0" borderId="2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6" borderId="0" applyNumberFormat="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52" fillId="25" borderId="0" applyNumberFormat="0" applyBorder="0" applyAlignment="0" applyProtection="0">
      <alignment vertical="center"/>
    </xf>
    <xf numFmtId="0" fontId="71" fillId="3" borderId="0" applyNumberFormat="0" applyBorder="0" applyAlignment="0" applyProtection="0">
      <alignment vertical="center"/>
    </xf>
    <xf numFmtId="0" fontId="43" fillId="5" borderId="0" applyNumberFormat="0" applyBorder="0" applyAlignment="0" applyProtection="0">
      <alignment vertical="center"/>
    </xf>
    <xf numFmtId="0" fontId="60" fillId="3" borderId="0" applyNumberFormat="0" applyBorder="0" applyAlignment="0" applyProtection="0">
      <alignment vertical="center"/>
    </xf>
    <xf numFmtId="0" fontId="52" fillId="2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52" fillId="7" borderId="0" applyNumberFormat="0" applyBorder="0" applyAlignment="0" applyProtection="0">
      <alignment vertical="center"/>
    </xf>
    <xf numFmtId="0" fontId="0" fillId="0" borderId="0">
      <alignment vertical="center"/>
    </xf>
    <xf numFmtId="0" fontId="89" fillId="0" borderId="0" applyNumberFormat="0" applyFill="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49" fillId="16" borderId="0" applyNumberFormat="0" applyBorder="0" applyAlignment="0" applyProtection="0">
      <alignment vertical="center"/>
    </xf>
    <xf numFmtId="0" fontId="78" fillId="0" borderId="21" applyNumberFormat="0" applyFill="0" applyAlignment="0" applyProtection="0">
      <alignment vertical="center"/>
    </xf>
    <xf numFmtId="0" fontId="0" fillId="0" borderId="0">
      <alignment vertical="center"/>
    </xf>
    <xf numFmtId="0" fontId="50"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4" borderId="0" applyNumberFormat="0" applyBorder="0" applyAlignment="0" applyProtection="0">
      <alignment vertical="center"/>
    </xf>
    <xf numFmtId="0" fontId="70" fillId="5" borderId="0" applyNumberFormat="0" applyBorder="0" applyAlignment="0" applyProtection="0">
      <alignment vertical="center"/>
    </xf>
    <xf numFmtId="0" fontId="49" fillId="7"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50" fillId="4" borderId="0" applyNumberFormat="0" applyBorder="0" applyAlignment="0" applyProtection="0">
      <alignment vertical="center"/>
    </xf>
    <xf numFmtId="0" fontId="0" fillId="0" borderId="0">
      <alignment vertical="center"/>
    </xf>
    <xf numFmtId="0" fontId="0" fillId="0" borderId="0">
      <alignment vertical="center"/>
    </xf>
    <xf numFmtId="37" fontId="90" fillId="0" borderId="0">
      <alignment vertical="center"/>
    </xf>
    <xf numFmtId="0" fontId="43" fillId="5" borderId="0" applyNumberFormat="0" applyBorder="0" applyAlignment="0" applyProtection="0">
      <alignment vertical="center"/>
    </xf>
    <xf numFmtId="0" fontId="50" fillId="26" borderId="0" applyNumberFormat="0" applyBorder="0" applyAlignment="0" applyProtection="0">
      <alignment vertical="center"/>
    </xf>
    <xf numFmtId="0" fontId="50" fillId="13" borderId="0" applyNumberFormat="0" applyBorder="0" applyAlignment="0" applyProtection="0">
      <alignment vertical="center"/>
    </xf>
    <xf numFmtId="0" fontId="70" fillId="5" borderId="0" applyNumberFormat="0" applyBorder="0" applyAlignment="0" applyProtection="0">
      <alignment vertical="center"/>
    </xf>
    <xf numFmtId="0" fontId="0" fillId="0" borderId="0">
      <alignment vertical="center"/>
    </xf>
    <xf numFmtId="0" fontId="0" fillId="0" borderId="0">
      <alignment vertical="center"/>
    </xf>
    <xf numFmtId="0" fontId="60" fillId="3" borderId="0" applyNumberFormat="0" applyBorder="0" applyAlignment="0" applyProtection="0">
      <alignment vertical="center"/>
    </xf>
    <xf numFmtId="0" fontId="52" fillId="18" borderId="0" applyNumberFormat="0" applyBorder="0" applyAlignment="0" applyProtection="0">
      <alignment vertical="center"/>
    </xf>
    <xf numFmtId="0" fontId="42" fillId="4" borderId="11" applyNumberFormat="0" applyAlignment="0" applyProtection="0">
      <alignment vertical="center"/>
    </xf>
    <xf numFmtId="0" fontId="43" fillId="5"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0" fillId="0" borderId="0">
      <alignment vertical="center"/>
    </xf>
    <xf numFmtId="0" fontId="88" fillId="0" borderId="0">
      <alignment vertical="center"/>
    </xf>
    <xf numFmtId="0" fontId="0" fillId="0" borderId="0">
      <alignment vertical="center"/>
    </xf>
    <xf numFmtId="0" fontId="43" fillId="5" borderId="0" applyNumberFormat="0" applyBorder="0" applyAlignment="0" applyProtection="0">
      <alignment vertical="center"/>
    </xf>
    <xf numFmtId="0" fontId="60" fillId="3" borderId="0" applyNumberFormat="0" applyBorder="0" applyAlignment="0" applyProtection="0">
      <alignment vertical="center"/>
    </xf>
    <xf numFmtId="0" fontId="43" fillId="5" borderId="0" applyNumberFormat="0" applyBorder="0" applyAlignment="0" applyProtection="0">
      <alignment vertical="center"/>
    </xf>
    <xf numFmtId="0" fontId="40" fillId="3" borderId="0" applyNumberFormat="0" applyBorder="0" applyAlignment="0" applyProtection="0">
      <alignment vertical="center"/>
    </xf>
    <xf numFmtId="40" fontId="0" fillId="0" borderId="0" applyFont="0" applyFill="0" applyBorder="0" applyAlignment="0" applyProtection="0">
      <alignment vertical="center"/>
    </xf>
    <xf numFmtId="0" fontId="50"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16" borderId="0" applyNumberFormat="0" applyBorder="0" applyAlignment="0" applyProtection="0">
      <alignment vertical="center"/>
    </xf>
    <xf numFmtId="0" fontId="50" fillId="3" borderId="0" applyNumberFormat="0" applyBorder="0" applyAlignment="0" applyProtection="0">
      <alignment vertical="center"/>
    </xf>
    <xf numFmtId="0" fontId="60" fillId="3" borderId="0" applyNumberFormat="0" applyBorder="0" applyAlignment="0" applyProtection="0">
      <alignment vertical="center"/>
    </xf>
    <xf numFmtId="0" fontId="43" fillId="5" borderId="0" applyNumberFormat="0" applyBorder="0" applyAlignment="0" applyProtection="0">
      <alignment vertical="center"/>
    </xf>
    <xf numFmtId="0" fontId="60" fillId="3" borderId="0" applyNumberFormat="0" applyBorder="0" applyAlignment="0" applyProtection="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71" fillId="3" borderId="0" applyNumberFormat="0" applyBorder="0" applyAlignment="0" applyProtection="0">
      <alignment vertical="center"/>
    </xf>
    <xf numFmtId="0" fontId="0" fillId="0" borderId="0">
      <alignment vertical="center"/>
    </xf>
    <xf numFmtId="0" fontId="51" fillId="12" borderId="1"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50" fillId="5" borderId="0" applyNumberFormat="0" applyBorder="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44" fillId="6" borderId="12" applyNumberFormat="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50" fillId="26" borderId="0" applyNumberFormat="0" applyBorder="0" applyAlignment="0" applyProtection="0">
      <alignment vertical="center"/>
    </xf>
    <xf numFmtId="0" fontId="0" fillId="17" borderId="18" applyNumberFormat="0" applyFont="0" applyAlignment="0" applyProtection="0">
      <alignment vertical="center"/>
    </xf>
    <xf numFmtId="0" fontId="52" fillId="8" borderId="0" applyNumberFormat="0" applyBorder="0" applyAlignment="0" applyProtection="0">
      <alignment vertical="center"/>
    </xf>
    <xf numFmtId="0" fontId="0" fillId="0" borderId="0">
      <alignment vertical="center"/>
    </xf>
    <xf numFmtId="0" fontId="44" fillId="6" borderId="12" applyNumberFormat="0" applyAlignment="0" applyProtection="0">
      <alignment vertical="center"/>
    </xf>
    <xf numFmtId="0" fontId="0" fillId="0" borderId="0">
      <alignment vertical="center"/>
    </xf>
    <xf numFmtId="0" fontId="55" fillId="6" borderId="11" applyNumberFormat="0" applyAlignment="0" applyProtection="0">
      <alignment vertical="center"/>
    </xf>
    <xf numFmtId="0" fontId="0" fillId="0" borderId="0">
      <alignment vertical="center"/>
    </xf>
    <xf numFmtId="0" fontId="79" fillId="0" borderId="0" applyNumberFormat="0" applyFill="0" applyBorder="0" applyAlignment="0" applyProtection="0">
      <alignment vertical="center"/>
    </xf>
    <xf numFmtId="0" fontId="0" fillId="0" borderId="0">
      <alignment vertical="center"/>
    </xf>
    <xf numFmtId="0" fontId="50" fillId="9" borderId="0" applyNumberFormat="0" applyBorder="0" applyAlignment="0" applyProtection="0">
      <alignment vertical="center"/>
    </xf>
    <xf numFmtId="0" fontId="70" fillId="5" borderId="0" applyNumberFormat="0" applyBorder="0" applyAlignment="0" applyProtection="0">
      <alignment vertical="center"/>
    </xf>
    <xf numFmtId="187" fontId="0" fillId="0" borderId="0" applyFont="0" applyFill="0" applyBorder="0" applyAlignment="0" applyProtection="0">
      <alignment vertical="center"/>
    </xf>
    <xf numFmtId="0" fontId="42" fillId="4" borderId="11"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Font="0" applyFill="0" applyBorder="0" applyAlignment="0" applyProtection="0">
      <alignment vertical="center"/>
    </xf>
    <xf numFmtId="0" fontId="38" fillId="9" borderId="0" applyNumberFormat="0" applyBorder="0" applyAlignment="0" applyProtection="0">
      <alignment vertical="center"/>
    </xf>
    <xf numFmtId="0" fontId="40" fillId="3" borderId="0" applyNumberFormat="0" applyBorder="0" applyAlignment="0" applyProtection="0">
      <alignment vertical="center"/>
    </xf>
    <xf numFmtId="0" fontId="52"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24" borderId="0" applyNumberFormat="0" applyBorder="0" applyAlignment="0" applyProtection="0">
      <alignment vertical="center"/>
    </xf>
    <xf numFmtId="0" fontId="0" fillId="0" borderId="0">
      <alignment vertical="center"/>
    </xf>
    <xf numFmtId="0" fontId="0" fillId="0" borderId="0">
      <alignment vertical="center"/>
    </xf>
    <xf numFmtId="0" fontId="70" fillId="5"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71" fillId="3" borderId="0" applyNumberFormat="0" applyBorder="0" applyAlignment="0" applyProtection="0">
      <alignment vertical="center"/>
    </xf>
    <xf numFmtId="0" fontId="0" fillId="0" borderId="0">
      <alignment vertical="center"/>
    </xf>
    <xf numFmtId="0" fontId="0" fillId="0" borderId="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1" fillId="0" borderId="0">
      <alignment vertical="center"/>
    </xf>
    <xf numFmtId="0" fontId="0" fillId="0" borderId="0">
      <alignment vertical="center"/>
    </xf>
    <xf numFmtId="0" fontId="38" fillId="26" borderId="0" applyNumberFormat="0" applyBorder="0" applyAlignment="0" applyProtection="0">
      <alignment vertical="center"/>
    </xf>
    <xf numFmtId="0" fontId="91" fillId="0" borderId="0">
      <alignment vertical="center"/>
    </xf>
    <xf numFmtId="179" fontId="0" fillId="0" borderId="0" applyFont="0" applyFill="0" applyBorder="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43" fillId="5" borderId="0" applyNumberFormat="0" applyBorder="0" applyAlignment="0" applyProtection="0">
      <alignment vertical="center"/>
    </xf>
    <xf numFmtId="179" fontId="0" fillId="0" borderId="0" applyFont="0" applyFill="0" applyBorder="0" applyAlignment="0" applyProtection="0">
      <alignment vertical="center"/>
    </xf>
    <xf numFmtId="0" fontId="0" fillId="0" borderId="0">
      <alignment vertical="center"/>
    </xf>
    <xf numFmtId="0" fontId="0" fillId="0" borderId="0">
      <alignment vertical="center"/>
    </xf>
    <xf numFmtId="0" fontId="50"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6" fillId="0" borderId="16" applyNumberFormat="0" applyFill="0" applyAlignment="0" applyProtection="0">
      <alignment vertical="center"/>
    </xf>
    <xf numFmtId="0" fontId="0" fillId="0" borderId="0">
      <alignment vertical="center"/>
    </xf>
    <xf numFmtId="0" fontId="40" fillId="3" borderId="0" applyNumberFormat="0" applyBorder="0" applyAlignment="0" applyProtection="0">
      <alignment vertical="center"/>
    </xf>
    <xf numFmtId="0" fontId="77" fillId="0" borderId="0" applyNumberFormat="0" applyFill="0" applyBorder="0" applyAlignment="0" applyProtection="0">
      <alignment vertical="center"/>
    </xf>
    <xf numFmtId="43" fontId="0" fillId="0" borderId="0" applyFont="0" applyFill="0" applyBorder="0" applyAlignment="0" applyProtection="0">
      <alignment vertical="center"/>
    </xf>
    <xf numFmtId="0" fontId="56" fillId="0" borderId="16" applyNumberFormat="0" applyFill="0" applyAlignment="0" applyProtection="0">
      <alignment vertical="center"/>
    </xf>
    <xf numFmtId="0" fontId="43" fillId="5" borderId="0" applyNumberFormat="0" applyBorder="0" applyAlignment="0" applyProtection="0">
      <alignment vertical="center"/>
    </xf>
    <xf numFmtId="0" fontId="0" fillId="0" borderId="0">
      <alignment vertical="center"/>
    </xf>
    <xf numFmtId="0" fontId="0" fillId="0" borderId="0">
      <alignment vertical="center"/>
    </xf>
    <xf numFmtId="0" fontId="88" fillId="0" borderId="0">
      <alignment vertical="center"/>
    </xf>
    <xf numFmtId="0" fontId="0" fillId="0" borderId="0">
      <alignment vertical="center"/>
    </xf>
    <xf numFmtId="184"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6" fillId="0" borderId="16" applyNumberFormat="0" applyFill="0" applyAlignment="0" applyProtection="0">
      <alignment vertical="center"/>
    </xf>
    <xf numFmtId="0" fontId="0" fillId="17" borderId="18" applyNumberFormat="0" applyFont="0" applyAlignment="0" applyProtection="0">
      <alignment vertical="center"/>
    </xf>
    <xf numFmtId="0" fontId="40" fillId="3" borderId="0" applyNumberFormat="0" applyBorder="0" applyAlignment="0" applyProtection="0">
      <alignment vertical="center"/>
    </xf>
    <xf numFmtId="0" fontId="52" fillId="8" borderId="0" applyNumberFormat="0" applyBorder="0" applyAlignment="0" applyProtection="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3" borderId="0" applyNumberFormat="0" applyBorder="0" applyAlignment="0" applyProtection="0">
      <alignment vertical="center"/>
    </xf>
    <xf numFmtId="0" fontId="83" fillId="0" borderId="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0" fillId="0" borderId="0">
      <alignment vertical="center"/>
    </xf>
    <xf numFmtId="0" fontId="0" fillId="0" borderId="0">
      <alignment vertical="center"/>
    </xf>
  </cellStyleXfs>
  <cellXfs count="250">
    <xf numFmtId="0" fontId="0" fillId="0" borderId="0" xfId="0" applyAlignment="1"/>
    <xf numFmtId="0" fontId="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326" applyFont="1" applyFill="1" applyAlignment="1">
      <alignment vertical="center" wrapText="1"/>
    </xf>
    <xf numFmtId="188" fontId="3" fillId="0" borderId="0" xfId="338" applyFont="1" applyFill="1" applyAlignment="1">
      <alignment horizontal="center" vertical="center" wrapText="1"/>
    </xf>
    <xf numFmtId="188" fontId="3" fillId="0" borderId="0" xfId="338" applyFont="1" applyFill="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633" applyFont="1" applyBorder="1" applyAlignment="1">
      <alignment horizontal="center" vertical="center" wrapText="1"/>
    </xf>
    <xf numFmtId="188" fontId="3" fillId="0" borderId="0" xfId="338" applyFont="1" applyFill="1" applyBorder="1" applyAlignment="1" applyProtection="1">
      <alignment vertical="center" wrapText="1"/>
    </xf>
    <xf numFmtId="0" fontId="6" fillId="0" borderId="0" xfId="633" applyNumberFormat="1" applyFont="1" applyFill="1" applyAlignment="1">
      <alignment horizontal="center" vertical="center" wrapText="1"/>
    </xf>
    <xf numFmtId="0" fontId="7" fillId="0" borderId="0" xfId="633" applyFont="1" applyAlignment="1">
      <alignment vertical="center" wrapText="1"/>
    </xf>
    <xf numFmtId="0" fontId="8" fillId="0" borderId="0" xfId="633" applyFont="1" applyAlignment="1">
      <alignment vertical="center" wrapText="1"/>
    </xf>
    <xf numFmtId="0" fontId="8" fillId="0" borderId="0" xfId="633" applyFont="1" applyAlignment="1">
      <alignment horizontal="center" vertical="center" wrapText="1"/>
    </xf>
    <xf numFmtId="183" fontId="8" fillId="0" borderId="0" xfId="633" applyNumberFormat="1" applyFont="1" applyAlignment="1">
      <alignment vertical="center" wrapText="1"/>
    </xf>
    <xf numFmtId="0" fontId="9" fillId="0" borderId="0" xfId="326" applyFont="1" applyFill="1" applyAlignment="1">
      <alignment vertical="center" wrapText="1"/>
    </xf>
    <xf numFmtId="0" fontId="10" fillId="0" borderId="0" xfId="633" applyFont="1" applyAlignment="1">
      <alignment vertical="center" wrapText="1"/>
    </xf>
    <xf numFmtId="0" fontId="0" fillId="0" borderId="0" xfId="633" applyFont="1" applyAlignment="1">
      <alignment horizontal="center" vertical="center" wrapText="1"/>
    </xf>
    <xf numFmtId="0" fontId="0" fillId="0" borderId="0" xfId="633" applyFont="1" applyAlignment="1">
      <alignment vertical="center" wrapText="1"/>
    </xf>
    <xf numFmtId="14" fontId="8" fillId="0" borderId="0" xfId="633" applyNumberFormat="1" applyFont="1" applyAlignment="1">
      <alignment horizontal="center" vertical="center" wrapText="1"/>
    </xf>
    <xf numFmtId="14" fontId="0" fillId="0" borderId="0" xfId="633" applyNumberFormat="1" applyFont="1" applyAlignment="1">
      <alignment horizontal="center" vertical="center" wrapText="1"/>
    </xf>
    <xf numFmtId="183" fontId="8" fillId="0" borderId="0" xfId="633" applyNumberFormat="1" applyFont="1" applyAlignment="1">
      <alignment horizontal="center" vertical="center" wrapText="1"/>
    </xf>
    <xf numFmtId="183" fontId="8" fillId="0" borderId="0" xfId="633" applyNumberFormat="1" applyFont="1" applyAlignment="1">
      <alignment horizontal="right" vertical="center" wrapText="1"/>
    </xf>
    <xf numFmtId="0" fontId="0" fillId="0" borderId="0" xfId="633" applyFont="1" applyAlignment="1">
      <alignment horizontal="right" vertical="center" wrapText="1"/>
    </xf>
    <xf numFmtId="0" fontId="2" fillId="0" borderId="1" xfId="633" applyNumberFormat="1" applyFont="1" applyFill="1" applyBorder="1" applyAlignment="1">
      <alignment horizontal="center" vertical="center" wrapText="1"/>
    </xf>
    <xf numFmtId="0" fontId="11" fillId="0" borderId="1" xfId="633" applyNumberFormat="1" applyFont="1" applyFill="1" applyBorder="1" applyAlignment="1">
      <alignment horizontal="center" vertical="center" wrapText="1"/>
    </xf>
    <xf numFmtId="183" fontId="2" fillId="0" borderId="1" xfId="633" applyNumberFormat="1" applyFont="1" applyFill="1" applyBorder="1" applyAlignment="1">
      <alignment horizontal="center" vertical="center" wrapText="1"/>
    </xf>
    <xf numFmtId="0" fontId="2" fillId="0" borderId="2" xfId="633" applyFont="1" applyBorder="1" applyAlignment="1">
      <alignment horizontal="center" vertical="center" wrapText="1"/>
    </xf>
    <xf numFmtId="0" fontId="8" fillId="0" borderId="2" xfId="633" applyFont="1" applyBorder="1" applyAlignment="1">
      <alignment horizontal="center" vertical="center" wrapText="1"/>
    </xf>
    <xf numFmtId="183" fontId="12" fillId="0" borderId="2" xfId="0" applyNumberFormat="1" applyFont="1" applyFill="1" applyBorder="1" applyAlignment="1">
      <alignment horizontal="right" vertical="center"/>
    </xf>
    <xf numFmtId="185" fontId="13" fillId="0" borderId="2" xfId="475" applyNumberFormat="1" applyFont="1" applyFill="1" applyBorder="1" applyAlignment="1" applyProtection="1">
      <alignment horizontal="right" vertical="center" wrapText="1"/>
    </xf>
    <xf numFmtId="0" fontId="8" fillId="0"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183" fontId="14" fillId="0" borderId="1" xfId="0" applyNumberFormat="1" applyFont="1" applyFill="1" applyBorder="1" applyAlignment="1">
      <alignment horizontal="right" vertical="center"/>
    </xf>
    <xf numFmtId="183" fontId="8" fillId="0" borderId="1" xfId="475"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183" fontId="15"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633" applyFont="1" applyBorder="1" applyAlignment="1">
      <alignment vertical="center" wrapText="1"/>
    </xf>
    <xf numFmtId="0" fontId="8" fillId="0" borderId="1" xfId="633" applyFont="1" applyBorder="1" applyAlignment="1">
      <alignment horizontal="center" vertical="center" wrapText="1"/>
    </xf>
    <xf numFmtId="183" fontId="8" fillId="0" borderId="1" xfId="633" applyNumberFormat="1" applyFont="1" applyBorder="1" applyAlignment="1">
      <alignment vertical="center" wrapText="1"/>
    </xf>
    <xf numFmtId="188" fontId="3" fillId="0" borderId="0" xfId="338" applyFont="1" applyFill="1" applyBorder="1" applyAlignment="1" applyProtection="1">
      <alignment horizontal="center" vertical="center" wrapText="1"/>
    </xf>
    <xf numFmtId="0" fontId="7" fillId="0" borderId="0" xfId="633" applyFont="1" applyAlignment="1">
      <alignment horizontal="center" vertical="center" wrapText="1"/>
    </xf>
    <xf numFmtId="0" fontId="7" fillId="0" borderId="0" xfId="633" applyFont="1" applyFill="1" applyAlignment="1">
      <alignment horizontal="center" vertical="center" wrapText="1"/>
    </xf>
    <xf numFmtId="0" fontId="8" fillId="0" borderId="0" xfId="633" applyFont="1" applyFill="1" applyAlignment="1">
      <alignment horizontal="center" vertical="center" wrapText="1"/>
    </xf>
    <xf numFmtId="183" fontId="8" fillId="0" borderId="0" xfId="633" applyNumberFormat="1" applyFont="1" applyFill="1" applyAlignment="1">
      <alignment horizontal="center" vertical="center" wrapText="1"/>
    </xf>
    <xf numFmtId="0" fontId="9" fillId="0" borderId="0" xfId="633" applyFont="1" applyFill="1" applyAlignment="1">
      <alignment horizontal="center" vertical="center" wrapText="1"/>
    </xf>
    <xf numFmtId="0" fontId="9" fillId="0" borderId="0" xfId="326" applyFont="1" applyFill="1" applyAlignment="1">
      <alignment horizontal="center" vertical="center" wrapText="1"/>
    </xf>
    <xf numFmtId="188" fontId="3" fillId="0" borderId="0" xfId="338" applyFont="1" applyFill="1" applyBorder="1" applyAlignment="1">
      <alignment horizontal="center" vertical="center" wrapText="1"/>
    </xf>
    <xf numFmtId="0" fontId="10" fillId="0" borderId="0" xfId="633" applyFont="1" applyFill="1" applyAlignment="1">
      <alignment horizontal="center" vertical="center" wrapText="1"/>
    </xf>
    <xf numFmtId="0" fontId="0" fillId="0" borderId="0" xfId="633" applyFont="1" applyFill="1" applyAlignment="1">
      <alignment horizontal="center" vertical="center" wrapText="1"/>
    </xf>
    <xf numFmtId="14" fontId="8" fillId="0" borderId="0" xfId="633" applyNumberFormat="1" applyFont="1" applyFill="1" applyAlignment="1">
      <alignment horizontal="center" vertical="center" wrapText="1"/>
    </xf>
    <xf numFmtId="14" fontId="0" fillId="0" borderId="0" xfId="633" applyNumberFormat="1" applyFont="1" applyFill="1" applyAlignment="1">
      <alignment horizontal="center" vertical="center" wrapText="1"/>
    </xf>
    <xf numFmtId="0" fontId="4" fillId="0" borderId="1" xfId="633" applyNumberFormat="1" applyFont="1" applyFill="1" applyBorder="1" applyAlignment="1">
      <alignment horizontal="center" vertical="center" wrapText="1"/>
    </xf>
    <xf numFmtId="183" fontId="4" fillId="0" borderId="1" xfId="633" applyNumberFormat="1" applyFont="1" applyFill="1" applyBorder="1" applyAlignment="1">
      <alignment horizontal="center" vertical="center" wrapText="1"/>
    </xf>
    <xf numFmtId="0" fontId="7" fillId="0" borderId="1" xfId="633" applyFont="1" applyFill="1" applyBorder="1" applyAlignment="1">
      <alignment horizontal="center" vertical="center" wrapText="1"/>
    </xf>
    <xf numFmtId="0" fontId="7" fillId="0" borderId="3" xfId="633" applyFont="1" applyFill="1" applyBorder="1" applyAlignment="1">
      <alignment horizontal="center" vertical="center" wrapText="1"/>
    </xf>
    <xf numFmtId="0" fontId="8" fillId="0" borderId="3" xfId="633" applyFont="1" applyFill="1" applyBorder="1" applyAlignment="1">
      <alignment horizontal="center" vertical="center" wrapText="1"/>
    </xf>
    <xf numFmtId="183" fontId="7" fillId="0" borderId="3" xfId="633" applyNumberFormat="1" applyFont="1" applyFill="1" applyBorder="1" applyAlignment="1">
      <alignment horizontal="center" vertical="center" wrapText="1"/>
    </xf>
    <xf numFmtId="0" fontId="8" fillId="0" borderId="1" xfId="633" applyFont="1" applyFill="1" applyBorder="1" applyAlignment="1">
      <alignment horizontal="center" vertical="center" wrapText="1"/>
    </xf>
    <xf numFmtId="183" fontId="7" fillId="0" borderId="1" xfId="633" applyNumberFormat="1" applyFont="1" applyFill="1" applyBorder="1" applyAlignment="1">
      <alignment horizontal="center" vertical="center" wrapText="1"/>
    </xf>
    <xf numFmtId="183" fontId="8" fillId="0" borderId="1" xfId="633" applyNumberFormat="1" applyFont="1" applyFill="1" applyBorder="1" applyAlignment="1">
      <alignment horizontal="center" vertical="center" wrapText="1"/>
    </xf>
    <xf numFmtId="183" fontId="2" fillId="0" borderId="4" xfId="633"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80" fontId="16"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82"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horizontal="left" vertical="center" wrapText="1"/>
    </xf>
    <xf numFmtId="180" fontId="0"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justify" vertical="center" wrapText="1"/>
    </xf>
    <xf numFmtId="0" fontId="2" fillId="0" borderId="0" xfId="0" applyNumberFormat="1" applyFont="1" applyFill="1" applyBorder="1" applyAlignment="1">
      <alignment horizontal="left" vertical="center" wrapText="1"/>
    </xf>
    <xf numFmtId="0" fontId="3" fillId="0" borderId="0" xfId="0" applyNumberFormat="1" applyFont="1" applyFill="1" applyAlignment="1">
      <alignment horizontal="center" vertical="center" wrapText="1"/>
    </xf>
    <xf numFmtId="0" fontId="20" fillId="0" borderId="0" xfId="0" applyNumberFormat="1" applyFont="1" applyFill="1" applyAlignment="1">
      <alignment horizontal="right" vertical="center" wrapText="1"/>
    </xf>
    <xf numFmtId="0"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8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83" fontId="21" fillId="0" borderId="1" xfId="0" applyNumberFormat="1" applyFont="1" applyFill="1" applyBorder="1" applyAlignment="1">
      <alignment horizontal="right" vertical="center"/>
    </xf>
    <xf numFmtId="183" fontId="21" fillId="0" borderId="2" xfId="0" applyNumberFormat="1" applyFont="1" applyFill="1" applyBorder="1" applyAlignment="1">
      <alignment vertical="center"/>
    </xf>
    <xf numFmtId="0" fontId="13" fillId="0" borderId="1" xfId="0" applyNumberFormat="1" applyFont="1" applyFill="1" applyBorder="1" applyAlignment="1">
      <alignment horizontal="left" vertical="center" wrapText="1"/>
    </xf>
    <xf numFmtId="183" fontId="12" fillId="0" borderId="1" xfId="0" applyNumberFormat="1" applyFont="1" applyFill="1" applyBorder="1" applyAlignment="1">
      <alignment horizontal="right" vertical="center"/>
    </xf>
    <xf numFmtId="180" fontId="2"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justify" vertical="center" wrapText="1"/>
    </xf>
    <xf numFmtId="182" fontId="13" fillId="0" borderId="1" xfId="0" applyNumberFormat="1" applyFont="1" applyFill="1" applyBorder="1" applyAlignment="1">
      <alignment horizontal="justify" vertical="center" wrapText="1"/>
    </xf>
    <xf numFmtId="0" fontId="7" fillId="0" borderId="0" xfId="633" applyFont="1" applyFill="1" applyAlignment="1">
      <alignment vertical="center" wrapText="1"/>
    </xf>
    <xf numFmtId="0" fontId="8" fillId="0" borderId="0" xfId="633" applyFont="1" applyFill="1" applyAlignment="1">
      <alignment vertical="center" wrapText="1"/>
    </xf>
    <xf numFmtId="183" fontId="8" fillId="0" borderId="0" xfId="633" applyNumberFormat="1" applyFont="1" applyFill="1" applyAlignment="1">
      <alignment vertical="center" wrapText="1"/>
    </xf>
    <xf numFmtId="0" fontId="9" fillId="0" borderId="0" xfId="633" applyFont="1" applyFill="1" applyAlignment="1">
      <alignment vertical="center" wrapText="1"/>
    </xf>
    <xf numFmtId="0" fontId="10" fillId="0" borderId="0" xfId="633" applyFont="1" applyFill="1" applyAlignment="1">
      <alignment vertical="center" wrapText="1"/>
    </xf>
    <xf numFmtId="183" fontId="8" fillId="0" borderId="0" xfId="633" applyNumberFormat="1" applyFont="1" applyFill="1" applyAlignment="1">
      <alignment horizontal="right" vertical="center" wrapText="1"/>
    </xf>
    <xf numFmtId="0" fontId="5" fillId="0" borderId="7" xfId="633" applyFont="1" applyFill="1" applyBorder="1" applyAlignment="1">
      <alignment horizontal="right" vertical="center" wrapText="1"/>
    </xf>
    <xf numFmtId="183" fontId="4" fillId="0" borderId="3" xfId="633" applyNumberFormat="1" applyFont="1" applyFill="1" applyBorder="1" applyAlignment="1">
      <alignment horizontal="center" vertical="center" wrapText="1"/>
    </xf>
    <xf numFmtId="0" fontId="4" fillId="0" borderId="1" xfId="633" applyFont="1" applyFill="1" applyBorder="1" applyAlignment="1">
      <alignment horizontal="center" vertical="center" wrapText="1"/>
    </xf>
    <xf numFmtId="183" fontId="22" fillId="0" borderId="2" xfId="0" applyNumberFormat="1" applyFont="1" applyFill="1" applyBorder="1" applyAlignment="1">
      <alignment horizontal="center" vertical="center"/>
    </xf>
    <xf numFmtId="0" fontId="19" fillId="0" borderId="1" xfId="633" applyFont="1" applyFill="1" applyBorder="1" applyAlignment="1">
      <alignment horizontal="center" vertical="center" wrapText="1"/>
    </xf>
    <xf numFmtId="0" fontId="0" fillId="0" borderId="1" xfId="633"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83" fontId="23" fillId="0" borderId="1" xfId="0" applyNumberFormat="1" applyFont="1" applyFill="1" applyBorder="1" applyAlignment="1">
      <alignment horizontal="center" vertical="center"/>
    </xf>
    <xf numFmtId="0" fontId="5" fillId="0" borderId="1" xfId="633" applyFont="1" applyFill="1" applyBorder="1" applyAlignment="1">
      <alignment horizontal="center" vertical="center" wrapText="1"/>
    </xf>
    <xf numFmtId="0" fontId="5" fillId="0" borderId="1" xfId="0" applyFont="1" applyFill="1" applyBorder="1" applyAlignment="1">
      <alignment horizontal="center" vertical="center" wrapText="1"/>
    </xf>
    <xf numFmtId="183" fontId="20" fillId="0" borderId="0" xfId="633" applyNumberFormat="1" applyFont="1" applyFill="1" applyAlignment="1">
      <alignment horizontal="right" vertical="center" wrapText="1"/>
    </xf>
    <xf numFmtId="0" fontId="0" fillId="0" borderId="1" xfId="0" applyFont="1" applyFill="1" applyBorder="1" applyAlignment="1" applyProtection="1">
      <alignment horizontal="center" vertical="center" wrapText="1"/>
      <protection locked="0"/>
    </xf>
    <xf numFmtId="183" fontId="24" fillId="0" borderId="1" xfId="0" applyNumberFormat="1" applyFont="1" applyFill="1" applyBorder="1" applyAlignment="1">
      <alignment horizontal="center" vertical="center"/>
    </xf>
    <xf numFmtId="0" fontId="18" fillId="0" borderId="0" xfId="228" applyFont="1" applyFill="1">
      <alignment vertical="center"/>
    </xf>
    <xf numFmtId="0" fontId="20" fillId="0" borderId="0" xfId="228" applyFont="1" applyFill="1" applyAlignment="1">
      <alignment vertical="center" wrapText="1"/>
    </xf>
    <xf numFmtId="183" fontId="20" fillId="0" borderId="0" xfId="228" applyNumberFormat="1" applyFont="1" applyFill="1" applyAlignment="1">
      <alignment horizontal="right" vertical="center"/>
    </xf>
    <xf numFmtId="0" fontId="20" fillId="0" borderId="0" xfId="228" applyFont="1" applyFill="1">
      <alignment vertical="center"/>
    </xf>
    <xf numFmtId="0" fontId="9" fillId="0" borderId="0" xfId="228" applyFont="1" applyFill="1" applyAlignment="1">
      <alignment vertical="center" wrapText="1"/>
    </xf>
    <xf numFmtId="183" fontId="25" fillId="0" borderId="0" xfId="228" applyNumberFormat="1" applyFont="1" applyFill="1" applyAlignment="1">
      <alignment horizontal="right" vertical="center"/>
    </xf>
    <xf numFmtId="183" fontId="3" fillId="0" borderId="0" xfId="338" applyNumberFormat="1" applyFont="1" applyFill="1" applyAlignment="1">
      <alignment horizontal="right" vertical="center" wrapText="1"/>
    </xf>
    <xf numFmtId="0" fontId="20" fillId="0" borderId="0" xfId="228" applyFont="1" applyFill="1" applyAlignment="1" applyProtection="1">
      <alignment vertical="center" wrapText="1"/>
      <protection locked="0"/>
    </xf>
    <xf numFmtId="183" fontId="20" fillId="0" borderId="0" xfId="228" applyNumberFormat="1" applyFont="1" applyFill="1" applyAlignment="1" applyProtection="1">
      <alignment horizontal="right" vertical="center"/>
      <protection locked="0"/>
    </xf>
    <xf numFmtId="9" fontId="20" fillId="0" borderId="0" xfId="228" applyNumberFormat="1" applyFont="1" applyFill="1" applyAlignment="1" applyProtection="1">
      <alignment horizontal="right" vertical="center"/>
      <protection locked="0"/>
    </xf>
    <xf numFmtId="0" fontId="2" fillId="0" borderId="1" xfId="228" applyFont="1" applyFill="1" applyBorder="1" applyAlignment="1" applyProtection="1">
      <alignment horizontal="center" vertical="center"/>
    </xf>
    <xf numFmtId="183" fontId="2" fillId="0" borderId="1" xfId="22" applyNumberFormat="1" applyFont="1" applyFill="1" applyBorder="1" applyAlignment="1">
      <alignment horizontal="center" vertical="center" wrapText="1"/>
    </xf>
    <xf numFmtId="0" fontId="8" fillId="0" borderId="1" xfId="228" applyFont="1" applyFill="1" applyBorder="1" applyAlignment="1" applyProtection="1">
      <alignment horizontal="left" vertical="center" wrapText="1"/>
    </xf>
    <xf numFmtId="183" fontId="26" fillId="0" borderId="1" xfId="0" applyNumberFormat="1" applyFont="1" applyFill="1" applyBorder="1" applyAlignment="1">
      <alignment horizontal="right" vertical="center"/>
    </xf>
    <xf numFmtId="183" fontId="26" fillId="0" borderId="8" xfId="0" applyNumberFormat="1" applyFont="1" applyFill="1" applyBorder="1" applyAlignment="1">
      <alignment horizontal="right" vertical="center"/>
    </xf>
    <xf numFmtId="0" fontId="2" fillId="0" borderId="1" xfId="228" applyFont="1" applyFill="1" applyBorder="1" applyAlignment="1" applyProtection="1">
      <alignment horizontal="center" vertical="center" wrapText="1"/>
    </xf>
    <xf numFmtId="0" fontId="2" fillId="0" borderId="1" xfId="228" applyFont="1" applyFill="1" applyBorder="1" applyAlignment="1" applyProtection="1">
      <alignment horizontal="left" vertical="center" wrapText="1"/>
    </xf>
    <xf numFmtId="183" fontId="27" fillId="0" borderId="0" xfId="228" applyNumberFormat="1" applyFont="1" applyFill="1" applyAlignment="1">
      <alignment horizontal="right" vertical="center"/>
    </xf>
    <xf numFmtId="0" fontId="7" fillId="0" borderId="0" xfId="228" applyFont="1" applyFill="1" applyAlignment="1">
      <alignment vertical="center" wrapText="1"/>
    </xf>
    <xf numFmtId="183" fontId="20" fillId="0" borderId="0" xfId="228" applyNumberFormat="1" applyFont="1" applyFill="1" applyAlignment="1">
      <alignment horizontal="center" vertical="center"/>
    </xf>
    <xf numFmtId="183" fontId="25" fillId="0" borderId="0" xfId="228" applyNumberFormat="1" applyFont="1" applyFill="1" applyAlignment="1">
      <alignment horizontal="center" vertical="center"/>
    </xf>
    <xf numFmtId="183" fontId="3" fillId="0" borderId="0" xfId="338" applyNumberFormat="1" applyFont="1" applyFill="1" applyAlignment="1">
      <alignment horizontal="center" vertical="center" wrapText="1"/>
    </xf>
    <xf numFmtId="0" fontId="25" fillId="0" borderId="0" xfId="228" applyFont="1" applyFill="1" applyAlignment="1" applyProtection="1">
      <alignment vertical="center" wrapText="1"/>
      <protection locked="0"/>
    </xf>
    <xf numFmtId="183" fontId="25" fillId="0" borderId="0" xfId="228" applyNumberFormat="1" applyFont="1" applyFill="1" applyAlignment="1" applyProtection="1">
      <alignment horizontal="right" vertical="center"/>
      <protection locked="0"/>
    </xf>
    <xf numFmtId="180" fontId="2" fillId="0" borderId="1" xfId="475" applyNumberFormat="1" applyFont="1" applyFill="1" applyBorder="1" applyAlignment="1" applyProtection="1">
      <alignment horizontal="center" vertical="center"/>
    </xf>
    <xf numFmtId="183" fontId="2" fillId="0" borderId="1" xfId="475" applyNumberFormat="1" applyFont="1" applyFill="1" applyBorder="1" applyAlignment="1" applyProtection="1">
      <alignment horizontal="center" vertical="center"/>
    </xf>
    <xf numFmtId="183" fontId="27" fillId="0" borderId="0" xfId="228" applyNumberFormat="1" applyFont="1" applyFill="1" applyAlignment="1">
      <alignment horizontal="center" vertical="center"/>
    </xf>
    <xf numFmtId="0" fontId="0" fillId="0" borderId="0" xfId="326" applyFill="1" applyAlignment="1">
      <alignment vertical="center" wrapText="1"/>
    </xf>
    <xf numFmtId="176" fontId="28" fillId="0" borderId="0" xfId="475" applyNumberFormat="1" applyFont="1" applyAlignment="1">
      <alignment horizontal="center" vertical="center" wrapText="1"/>
    </xf>
    <xf numFmtId="176" fontId="20" fillId="0" borderId="0" xfId="475" applyNumberFormat="1" applyFont="1" applyAlignment="1">
      <alignment horizontal="center" vertical="center" wrapText="1"/>
    </xf>
    <xf numFmtId="176" fontId="18" fillId="0" borderId="0" xfId="475" applyNumberFormat="1" applyFont="1" applyAlignment="1">
      <alignment horizontal="right" vertical="center" wrapText="1"/>
    </xf>
    <xf numFmtId="0" fontId="18" fillId="0" borderId="0" xfId="475" applyFont="1" applyFill="1" applyAlignment="1">
      <alignment vertical="center" wrapText="1"/>
    </xf>
    <xf numFmtId="176" fontId="20" fillId="0" borderId="0" xfId="475" applyNumberFormat="1" applyFont="1" applyAlignment="1">
      <alignment horizontal="right" vertical="center" wrapText="1"/>
    </xf>
    <xf numFmtId="49" fontId="28" fillId="0" borderId="0" xfId="475" applyNumberFormat="1" applyFont="1" applyFill="1" applyAlignment="1" applyProtection="1">
      <alignment vertical="center" wrapText="1"/>
    </xf>
    <xf numFmtId="183" fontId="28" fillId="0" borderId="0" xfId="475" applyNumberFormat="1" applyFont="1" applyFill="1" applyAlignment="1" applyProtection="1">
      <alignment horizontal="right" vertical="center" wrapText="1"/>
    </xf>
    <xf numFmtId="183" fontId="28" fillId="0" borderId="0" xfId="475" applyNumberFormat="1" applyFont="1" applyFill="1" applyAlignment="1">
      <alignment vertical="center" wrapText="1"/>
    </xf>
    <xf numFmtId="183" fontId="28" fillId="0" borderId="0" xfId="475" applyNumberFormat="1" applyFont="1" applyAlignment="1">
      <alignment vertical="center" wrapText="1"/>
    </xf>
    <xf numFmtId="176" fontId="28" fillId="0" borderId="0" xfId="475" applyNumberFormat="1" applyFont="1" applyAlignment="1">
      <alignment vertical="center" wrapText="1"/>
    </xf>
    <xf numFmtId="0" fontId="29" fillId="0" borderId="0" xfId="475" applyAlignment="1">
      <alignment vertical="center" wrapText="1"/>
    </xf>
    <xf numFmtId="183" fontId="0" fillId="0" borderId="0" xfId="326" applyNumberFormat="1" applyFont="1" applyFill="1" applyAlignment="1">
      <alignment horizontal="right" vertical="center" wrapText="1"/>
    </xf>
    <xf numFmtId="183" fontId="0" fillId="0" borderId="0" xfId="326" applyNumberFormat="1" applyFont="1" applyFill="1" applyAlignment="1">
      <alignment vertical="center" wrapText="1"/>
    </xf>
    <xf numFmtId="0" fontId="0" fillId="0" borderId="0" xfId="326" applyFont="1" applyFill="1" applyAlignment="1">
      <alignment vertical="center" wrapText="1"/>
    </xf>
    <xf numFmtId="49" fontId="28" fillId="0" borderId="7" xfId="475" applyNumberFormat="1" applyFont="1" applyFill="1" applyBorder="1" applyAlignment="1" applyProtection="1">
      <alignment horizontal="left" vertical="center" wrapText="1"/>
    </xf>
    <xf numFmtId="183" fontId="28" fillId="0" borderId="0" xfId="475" applyNumberFormat="1" applyFont="1" applyFill="1" applyBorder="1" applyAlignment="1" applyProtection="1">
      <alignment horizontal="right" vertical="center" wrapText="1"/>
    </xf>
    <xf numFmtId="180" fontId="20" fillId="0" borderId="0" xfId="475" applyNumberFormat="1" applyFont="1" applyAlignment="1">
      <alignment horizontal="right" vertical="center" wrapText="1"/>
    </xf>
    <xf numFmtId="176" fontId="2" fillId="0" borderId="5" xfId="475" applyNumberFormat="1" applyFont="1" applyFill="1" applyBorder="1" applyAlignment="1" applyProtection="1">
      <alignment horizontal="center" vertical="center" wrapText="1"/>
    </xf>
    <xf numFmtId="183" fontId="2" fillId="0" borderId="1" xfId="475" applyNumberFormat="1" applyFont="1" applyFill="1" applyBorder="1" applyAlignment="1" applyProtection="1">
      <alignment horizontal="right" vertical="center" wrapText="1"/>
    </xf>
    <xf numFmtId="183" fontId="2" fillId="0" borderId="1" xfId="475" applyNumberFormat="1" applyFont="1" applyFill="1" applyBorder="1" applyAlignment="1" applyProtection="1">
      <alignment horizontal="center" vertical="center" wrapText="1"/>
    </xf>
    <xf numFmtId="176" fontId="2" fillId="0" borderId="1" xfId="475" applyNumberFormat="1" applyFont="1" applyFill="1" applyBorder="1" applyAlignment="1" applyProtection="1">
      <alignment horizontal="center" vertical="center" wrapText="1"/>
    </xf>
    <xf numFmtId="49" fontId="2" fillId="0" borderId="5" xfId="475" applyNumberFormat="1" applyFont="1" applyFill="1" applyBorder="1" applyAlignment="1" applyProtection="1">
      <alignment horizontal="left" vertical="center" wrapText="1"/>
    </xf>
    <xf numFmtId="183" fontId="30" fillId="0" borderId="1" xfId="32" applyNumberFormat="1" applyFont="1" applyFill="1" applyBorder="1" applyAlignment="1">
      <alignment horizontal="right" vertical="center"/>
    </xf>
    <xf numFmtId="176" fontId="8" fillId="0" borderId="1" xfId="475" applyNumberFormat="1" applyFont="1" applyFill="1" applyBorder="1" applyAlignment="1">
      <alignment horizontal="right" vertical="center" wrapText="1"/>
    </xf>
    <xf numFmtId="49" fontId="8" fillId="0" borderId="1" xfId="326" applyNumberFormat="1" applyFont="1" applyFill="1" applyBorder="1" applyAlignment="1" applyProtection="1">
      <alignment horizontal="left" vertical="center" wrapText="1"/>
    </xf>
    <xf numFmtId="183" fontId="31" fillId="0" borderId="1" xfId="32" applyNumberFormat="1" applyFont="1" applyFill="1" applyBorder="1" applyAlignment="1">
      <alignment horizontal="right" vertical="center"/>
    </xf>
    <xf numFmtId="49" fontId="8" fillId="0" borderId="1" xfId="475" applyNumberFormat="1" applyFont="1" applyFill="1" applyBorder="1" applyAlignment="1" applyProtection="1">
      <alignment horizontal="left" vertical="center" wrapText="1"/>
    </xf>
    <xf numFmtId="49" fontId="2" fillId="0" borderId="5" xfId="475" applyNumberFormat="1" applyFont="1" applyFill="1" applyBorder="1" applyAlignment="1" applyProtection="1">
      <alignment horizontal="center" vertical="center" wrapText="1"/>
    </xf>
    <xf numFmtId="49" fontId="28" fillId="0" borderId="0" xfId="475" applyNumberFormat="1" applyFont="1" applyFill="1" applyAlignment="1" applyProtection="1">
      <alignment horizontal="left" vertical="center" wrapText="1"/>
    </xf>
    <xf numFmtId="0" fontId="20" fillId="0" borderId="0" xfId="475" applyFont="1" applyAlignment="1">
      <alignment vertical="center"/>
    </xf>
    <xf numFmtId="49" fontId="28" fillId="0" borderId="0" xfId="475" applyNumberFormat="1" applyFont="1" applyFill="1" applyAlignment="1" applyProtection="1">
      <alignment vertical="center"/>
    </xf>
    <xf numFmtId="183" fontId="28" fillId="0" borderId="0" xfId="475" applyNumberFormat="1" applyFont="1" applyFill="1" applyAlignment="1" applyProtection="1">
      <alignment vertical="center"/>
    </xf>
    <xf numFmtId="183" fontId="28" fillId="0" borderId="0" xfId="475" applyNumberFormat="1" applyFont="1" applyFill="1" applyAlignment="1">
      <alignment vertical="center"/>
    </xf>
    <xf numFmtId="180" fontId="28" fillId="0" borderId="0" xfId="475" applyNumberFormat="1" applyFont="1" applyAlignment="1">
      <alignment vertical="center"/>
    </xf>
    <xf numFmtId="176" fontId="28" fillId="0" borderId="0" xfId="475" applyNumberFormat="1" applyFont="1" applyAlignment="1">
      <alignment vertical="center"/>
    </xf>
    <xf numFmtId="0" fontId="29" fillId="0" borderId="0" xfId="475" applyAlignment="1">
      <alignment vertical="center"/>
    </xf>
    <xf numFmtId="0" fontId="9" fillId="0" borderId="0" xfId="0" applyFont="1" applyFill="1" applyAlignment="1">
      <alignment vertical="center"/>
    </xf>
    <xf numFmtId="183" fontId="29" fillId="0" borderId="0" xfId="0" applyNumberFormat="1" applyFont="1" applyFill="1" applyAlignment="1">
      <alignment vertical="center"/>
    </xf>
    <xf numFmtId="0" fontId="32" fillId="0" borderId="0" xfId="0" applyFont="1" applyFill="1" applyAlignment="1">
      <alignment vertical="center"/>
    </xf>
    <xf numFmtId="0" fontId="33" fillId="0" borderId="0" xfId="649" applyFont="1" applyFill="1" applyAlignment="1">
      <alignment vertical="center"/>
    </xf>
    <xf numFmtId="183" fontId="0" fillId="0" borderId="0" xfId="18" applyNumberFormat="1" applyFont="1" applyFill="1" applyAlignment="1">
      <alignment vertical="center"/>
    </xf>
    <xf numFmtId="183" fontId="20" fillId="0" borderId="7" xfId="649" applyNumberFormat="1" applyFont="1" applyFill="1" applyBorder="1" applyAlignment="1">
      <alignment horizontal="right" vertical="center"/>
    </xf>
    <xf numFmtId="0" fontId="20" fillId="0" borderId="0" xfId="0" applyFont="1" applyFill="1" applyAlignment="1">
      <alignment horizontal="right" vertical="center"/>
    </xf>
    <xf numFmtId="0" fontId="2" fillId="0" borderId="2" xfId="649" applyFont="1" applyFill="1" applyBorder="1" applyAlignment="1">
      <alignment horizontal="center" vertical="center"/>
    </xf>
    <xf numFmtId="183" fontId="2" fillId="0" borderId="1" xfId="0" applyNumberFormat="1" applyFont="1" applyFill="1" applyBorder="1" applyAlignment="1">
      <alignment horizontal="center" vertical="center" wrapText="1"/>
    </xf>
    <xf numFmtId="183" fontId="2" fillId="0" borderId="1" xfId="649"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0" fillId="0" borderId="0" xfId="475" applyNumberFormat="1" applyFont="1" applyAlignment="1">
      <alignment vertical="center"/>
    </xf>
    <xf numFmtId="0" fontId="2" fillId="0" borderId="1" xfId="649" applyFont="1" applyFill="1" applyBorder="1" applyAlignment="1">
      <alignment vertical="center"/>
    </xf>
    <xf numFmtId="185" fontId="34" fillId="0" borderId="1" xfId="0" applyNumberFormat="1" applyFont="1" applyFill="1" applyBorder="1" applyAlignment="1">
      <alignment vertical="center"/>
    </xf>
    <xf numFmtId="0" fontId="8" fillId="0" borderId="1" xfId="649" applyFont="1" applyFill="1" applyBorder="1" applyAlignment="1">
      <alignment vertical="center" wrapText="1"/>
    </xf>
    <xf numFmtId="183" fontId="31" fillId="0" borderId="1" xfId="633" applyNumberFormat="1" applyFont="1" applyFill="1" applyBorder="1" applyAlignment="1">
      <alignment horizontal="right" vertical="center" wrapText="1"/>
    </xf>
    <xf numFmtId="183" fontId="35" fillId="0" borderId="1" xfId="32" applyNumberFormat="1" applyFont="1" applyFill="1" applyBorder="1" applyAlignment="1">
      <alignment horizontal="right" vertical="center"/>
    </xf>
    <xf numFmtId="183" fontId="11" fillId="0" borderId="1" xfId="475" applyNumberFormat="1" applyFont="1" applyFill="1" applyBorder="1" applyAlignment="1" applyProtection="1">
      <alignment horizontal="right" vertical="center" wrapText="1"/>
    </xf>
    <xf numFmtId="185" fontId="36" fillId="0" borderId="1" xfId="0" applyNumberFormat="1" applyFont="1" applyFill="1" applyBorder="1" applyAlignment="1">
      <alignment vertical="center"/>
    </xf>
    <xf numFmtId="185" fontId="8" fillId="0" borderId="1" xfId="0" applyNumberFormat="1" applyFont="1" applyFill="1" applyBorder="1" applyAlignment="1">
      <alignment vertical="center" wrapText="1"/>
    </xf>
    <xf numFmtId="0" fontId="2" fillId="0" borderId="1" xfId="649" applyFont="1" applyFill="1" applyBorder="1" applyAlignment="1">
      <alignment horizontal="center" vertical="center"/>
    </xf>
    <xf numFmtId="49" fontId="20" fillId="0" borderId="0" xfId="475" applyNumberFormat="1" applyFont="1" applyFill="1" applyAlignment="1" applyProtection="1">
      <alignment vertical="center"/>
    </xf>
    <xf numFmtId="183" fontId="20" fillId="0" borderId="0" xfId="475" applyNumberFormat="1" applyFont="1" applyFill="1" applyAlignment="1" applyProtection="1">
      <alignment vertical="center"/>
    </xf>
    <xf numFmtId="183" fontId="20" fillId="0" borderId="0" xfId="475" applyNumberFormat="1" applyFont="1" applyFill="1" applyAlignment="1">
      <alignment vertical="center"/>
    </xf>
    <xf numFmtId="180" fontId="20" fillId="0" borderId="0" xfId="475" applyNumberFormat="1" applyFont="1" applyAlignment="1">
      <alignment vertical="center"/>
    </xf>
    <xf numFmtId="0" fontId="0" fillId="0" borderId="0" xfId="326" applyFill="1" applyAlignment="1">
      <alignment vertical="center"/>
    </xf>
    <xf numFmtId="176" fontId="28" fillId="0" borderId="0" xfId="475" applyNumberFormat="1" applyFont="1" applyFill="1" applyAlignment="1">
      <alignment horizontal="center" vertical="center"/>
    </xf>
    <xf numFmtId="0" fontId="20" fillId="0" borderId="0" xfId="475" applyFont="1" applyFill="1" applyAlignment="1">
      <alignment vertical="center"/>
    </xf>
    <xf numFmtId="176" fontId="20" fillId="0" borderId="0" xfId="475" applyNumberFormat="1" applyFont="1" applyFill="1" applyAlignment="1">
      <alignment horizontal="center" vertical="center"/>
    </xf>
    <xf numFmtId="176" fontId="18" fillId="0" borderId="0" xfId="475" applyNumberFormat="1" applyFont="1" applyFill="1" applyAlignment="1">
      <alignment horizontal="right" vertical="center"/>
    </xf>
    <xf numFmtId="0" fontId="18" fillId="0" borderId="0" xfId="475" applyFont="1" applyFill="1" applyAlignment="1">
      <alignment vertical="center"/>
    </xf>
    <xf numFmtId="0" fontId="18" fillId="0" borderId="0" xfId="326" applyFont="1" applyFill="1" applyAlignment="1">
      <alignment vertical="center"/>
    </xf>
    <xf numFmtId="176" fontId="28" fillId="0" borderId="0" xfId="475" applyNumberFormat="1" applyFont="1" applyFill="1" applyAlignment="1">
      <alignment vertical="center"/>
    </xf>
    <xf numFmtId="0" fontId="29" fillId="0" borderId="0" xfId="475" applyFill="1" applyAlignment="1">
      <alignment vertical="center"/>
    </xf>
    <xf numFmtId="0" fontId="9" fillId="0" borderId="0" xfId="326" applyFont="1" applyFill="1" applyAlignment="1">
      <alignment vertical="center"/>
    </xf>
    <xf numFmtId="183" fontId="0" fillId="0" borderId="0" xfId="326" applyNumberFormat="1" applyFont="1" applyFill="1" applyAlignment="1">
      <alignment vertical="center"/>
    </xf>
    <xf numFmtId="0" fontId="0" fillId="0" borderId="0" xfId="326" applyFont="1" applyFill="1" applyAlignment="1">
      <alignment vertical="center"/>
    </xf>
    <xf numFmtId="49" fontId="20" fillId="0" borderId="7" xfId="475" applyNumberFormat="1" applyFont="1" applyFill="1" applyBorder="1" applyAlignment="1" applyProtection="1">
      <alignment horizontal="left" vertical="center"/>
    </xf>
    <xf numFmtId="183" fontId="20" fillId="0" borderId="0" xfId="475" applyNumberFormat="1" applyFont="1" applyFill="1" applyBorder="1" applyAlignment="1" applyProtection="1">
      <alignment horizontal="left" vertical="center"/>
    </xf>
    <xf numFmtId="180" fontId="20" fillId="0" borderId="0" xfId="475" applyNumberFormat="1" applyFont="1" applyFill="1" applyAlignment="1">
      <alignment horizontal="right" vertical="center"/>
    </xf>
    <xf numFmtId="176" fontId="2" fillId="0" borderId="1" xfId="475" applyNumberFormat="1" applyFont="1" applyFill="1" applyBorder="1" applyAlignment="1" applyProtection="1">
      <alignment horizontal="center" vertical="center"/>
    </xf>
    <xf numFmtId="49" fontId="30" fillId="0" borderId="1" xfId="206" applyNumberFormat="1" applyFont="1" applyFill="1" applyBorder="1" applyAlignment="1">
      <alignment horizontal="left" vertical="center" wrapText="1"/>
    </xf>
    <xf numFmtId="183" fontId="30" fillId="0" borderId="1" xfId="0" applyNumberFormat="1" applyFont="1" applyFill="1" applyBorder="1" applyAlignment="1">
      <alignment horizontal="right" vertical="center"/>
    </xf>
    <xf numFmtId="176" fontId="7" fillId="0" borderId="1" xfId="475" applyNumberFormat="1" applyFont="1" applyFill="1" applyBorder="1" applyAlignment="1">
      <alignment horizontal="right" vertical="center"/>
    </xf>
    <xf numFmtId="49" fontId="31" fillId="0" borderId="1" xfId="206" applyNumberFormat="1" applyFont="1" applyFill="1" applyBorder="1" applyAlignment="1">
      <alignment horizontal="left" vertical="center" wrapText="1"/>
    </xf>
    <xf numFmtId="183" fontId="31" fillId="0" borderId="1" xfId="0" applyNumberFormat="1" applyFont="1" applyFill="1" applyBorder="1" applyAlignment="1">
      <alignment horizontal="right" vertical="center"/>
    </xf>
    <xf numFmtId="49" fontId="7" fillId="0" borderId="1" xfId="475" applyNumberFormat="1" applyFont="1" applyFill="1" applyBorder="1" applyAlignment="1" applyProtection="1">
      <alignment horizontal="left" vertical="center" wrapText="1"/>
    </xf>
    <xf numFmtId="49" fontId="7" fillId="0" borderId="1" xfId="326" applyNumberFormat="1" applyFont="1" applyFill="1" applyBorder="1" applyAlignment="1" applyProtection="1">
      <alignment horizontal="left" vertical="center" wrapText="1"/>
    </xf>
    <xf numFmtId="49" fontId="2" fillId="0" borderId="1" xfId="475" applyNumberFormat="1" applyFont="1" applyFill="1" applyBorder="1" applyAlignment="1" applyProtection="1">
      <alignment horizontal="left" vertical="center"/>
    </xf>
    <xf numFmtId="49" fontId="2" fillId="0" borderId="1" xfId="475" applyNumberFormat="1" applyFont="1" applyFill="1" applyBorder="1" applyAlignment="1" applyProtection="1">
      <alignment horizontal="center" vertical="center"/>
    </xf>
    <xf numFmtId="176" fontId="7" fillId="0" borderId="1" xfId="475" applyNumberFormat="1" applyFont="1" applyFill="1" applyBorder="1" applyAlignment="1">
      <alignment horizontal="left" vertical="center"/>
    </xf>
    <xf numFmtId="0" fontId="18" fillId="0" borderId="0" xfId="475" applyFont="1" applyAlignment="1">
      <alignment vertical="center"/>
    </xf>
    <xf numFmtId="183" fontId="28" fillId="0" borderId="0" xfId="475" applyNumberFormat="1" applyFont="1" applyAlignment="1">
      <alignment vertical="center"/>
    </xf>
    <xf numFmtId="0" fontId="2" fillId="0" borderId="0" xfId="0" applyFont="1" applyFill="1" applyAlignment="1">
      <alignment vertical="center"/>
    </xf>
    <xf numFmtId="0" fontId="37" fillId="0" borderId="0" xfId="649" applyFont="1" applyFill="1" applyAlignment="1">
      <alignment vertical="center"/>
    </xf>
    <xf numFmtId="183" fontId="20" fillId="0" borderId="0" xfId="18" applyNumberFormat="1" applyFont="1" applyFill="1" applyAlignment="1">
      <alignment vertical="center"/>
    </xf>
    <xf numFmtId="183" fontId="2" fillId="0" borderId="2" xfId="0" applyNumberFormat="1" applyFont="1" applyFill="1" applyBorder="1" applyAlignment="1">
      <alignment horizontal="center" vertical="center" wrapText="1"/>
    </xf>
    <xf numFmtId="183" fontId="2" fillId="0" borderId="9" xfId="0" applyNumberFormat="1" applyFont="1" applyFill="1" applyBorder="1" applyAlignment="1">
      <alignment horizontal="center" vertical="center" wrapText="1"/>
    </xf>
    <xf numFmtId="183" fontId="2" fillId="0" borderId="2" xfId="649" applyNumberFormat="1" applyFont="1" applyFill="1" applyBorder="1" applyAlignment="1">
      <alignment horizontal="center" vertical="center" wrapText="1"/>
    </xf>
    <xf numFmtId="0" fontId="2" fillId="0" borderId="2" xfId="0" applyFont="1" applyFill="1" applyBorder="1" applyAlignment="1">
      <alignment horizontal="center" vertical="center"/>
    </xf>
    <xf numFmtId="183" fontId="14" fillId="0" borderId="10" xfId="0" applyNumberFormat="1" applyFont="1" applyFill="1" applyBorder="1" applyAlignment="1">
      <alignment horizontal="right" vertical="center"/>
    </xf>
    <xf numFmtId="183" fontId="8" fillId="0" borderId="8" xfId="0" applyNumberFormat="1" applyFont="1" applyFill="1" applyBorder="1" applyAlignment="1">
      <alignment horizontal="right" vertical="center"/>
    </xf>
    <xf numFmtId="185" fontId="8" fillId="0" borderId="1" xfId="0" applyNumberFormat="1" applyFont="1" applyFill="1" applyBorder="1" applyAlignment="1">
      <alignment vertical="center"/>
    </xf>
    <xf numFmtId="0" fontId="16" fillId="0" borderId="1" xfId="0" applyFont="1" applyFill="1" applyBorder="1" applyAlignment="1" quotePrefix="1">
      <alignment horizontal="center" vertical="center" wrapText="1"/>
    </xf>
  </cellXfs>
  <cellStyles count="701">
    <cellStyle name="常规" xfId="0" builtinId="0"/>
    <cellStyle name="常规 4 2 2" xfId="1"/>
    <cellStyle name="好_Book1" xfId="2"/>
    <cellStyle name="货币[0]" xfId="3" builtinId="7"/>
    <cellStyle name="货币" xfId="4" builtinId="4"/>
    <cellStyle name="差_Book1_Book1" xfId="5"/>
    <cellStyle name="常规 2 2 4" xfId="6"/>
    <cellStyle name="60% - 着色 2" xfId="7"/>
    <cellStyle name="常规 154 2" xfId="8"/>
    <cellStyle name="20% - 强调文字颜色 3" xfId="9" builtinId="38"/>
    <cellStyle name="输入" xfId="10" builtinId="20"/>
    <cellStyle name="常规 3 14" xfId="11"/>
    <cellStyle name="常规 3 12 2" xfId="12"/>
    <cellStyle name="常规_政府性基金（1-14）" xfId="13"/>
    <cellStyle name="千位分隔[0]" xfId="14" builtinId="6"/>
    <cellStyle name="常规 130 2" xfId="15"/>
    <cellStyle name="常规 125 2" xfId="16"/>
    <cellStyle name="千位分隔 2 2 4" xfId="17"/>
    <cellStyle name="千位分隔" xfId="18" builtinId="3"/>
    <cellStyle name="好_预算局未分配指标_2015年政府性基金编制（总表）" xfId="19"/>
    <cellStyle name="好_洋浦2013年公共财政执行和2014年预算表(省格式)修改_2015年政府性基金编制（总表）" xfId="20"/>
    <cellStyle name="差" xfId="21" builtinId="27"/>
    <cellStyle name="常规_2015年财政预算收入安排总表 2" xfId="22"/>
    <cellStyle name="常规 31 2" xfId="23"/>
    <cellStyle name="40% - 强调文字颜色 3" xfId="24" builtinId="39"/>
    <cellStyle name="60% - 强调文字颜色 3" xfId="25" builtinId="40"/>
    <cellStyle name="常规 127 2" xfId="26"/>
    <cellStyle name="超链接" xfId="27" builtinId="8"/>
    <cellStyle name="差_2011年预算附表(打印)" xfId="28"/>
    <cellStyle name="Input [yellow] 4" xfId="29"/>
    <cellStyle name="百分比" xfId="30" builtinId="5"/>
    <cellStyle name="已访问的超链接" xfId="31" builtinId="9"/>
    <cellStyle name="常规 6" xfId="32"/>
    <cellStyle name="注释" xfId="33" builtinId="10"/>
    <cellStyle name="60% - 强调文字颜色 2 3" xfId="34"/>
    <cellStyle name="60% - 强调文字颜色 2" xfId="35" builtinId="36"/>
    <cellStyle name="好_2012年刚性支出填报表（第二次汇总）" xfId="36"/>
    <cellStyle name="标题 4" xfId="37" builtinId="19"/>
    <cellStyle name="警告文本" xfId="38" builtinId="11"/>
    <cellStyle name="常规 5 2" xfId="39"/>
    <cellStyle name="常规 137" xfId="40"/>
    <cellStyle name="标题" xfId="41" builtinId="15"/>
    <cellStyle name="解释性文本" xfId="42" builtinId="53"/>
    <cellStyle name="好_2015年第一批新增债券安排项目情况表汇总表" xfId="43"/>
    <cellStyle name="常规 2 2 9 2" xfId="44"/>
    <cellStyle name="标题 1" xfId="45" builtinId="16"/>
    <cellStyle name="常规 5 2 2" xfId="46"/>
    <cellStyle name="常规 137 2" xfId="47"/>
    <cellStyle name="标题 2" xfId="48" builtinId="17"/>
    <cellStyle name="60% - 强调文字颜色 1" xfId="49" builtinId="32"/>
    <cellStyle name="常规 5 2 3" xfId="50"/>
    <cellStyle name="标题 3" xfId="51" builtinId="18"/>
    <cellStyle name="60% - 强调文字颜色 4" xfId="52" builtinId="44"/>
    <cellStyle name="输出" xfId="53" builtinId="21"/>
    <cellStyle name="常规 85" xfId="54"/>
    <cellStyle name="常规 90" xfId="55"/>
    <cellStyle name="常规 31" xfId="56"/>
    <cellStyle name="计算" xfId="57" builtinId="22"/>
    <cellStyle name="40% - 强调文字颜色 4 2" xfId="58"/>
    <cellStyle name="计算 3 2" xfId="59"/>
    <cellStyle name="检查单元格" xfId="60" builtinId="23"/>
    <cellStyle name="常规 8 3" xfId="61"/>
    <cellStyle name="好_2016年财政预算收入安排总表(1.12)(1)" xfId="62"/>
    <cellStyle name="20% - 强调文字颜色 6" xfId="63" builtinId="50"/>
    <cellStyle name="强调文字颜色 2" xfId="64" builtinId="33"/>
    <cellStyle name="好_洋浦2012年公共财政执行和2013年预算表(省格式)02_国有预算表" xfId="65"/>
    <cellStyle name="注释 2 3" xfId="66"/>
    <cellStyle name="链接单元格" xfId="67" builtinId="24"/>
    <cellStyle name="差_洋浦2013年公共财政执行和2014年预算表(省格式)修改_2015年政府性基金编制（总表）_2015年报人大预算表样（洋浦)(1)" xfId="68"/>
    <cellStyle name="常规 107 2" xfId="69"/>
    <cellStyle name="常规 112 2" xfId="70"/>
    <cellStyle name="汇总" xfId="71" builtinId="25"/>
    <cellStyle name="差_洋浦2013年公共财政执行和2014年预算表(省格式)修改_基金（150122）" xfId="72"/>
    <cellStyle name="好" xfId="73" builtinId="26"/>
    <cellStyle name="适中" xfId="74" builtinId="28"/>
    <cellStyle name="好_2011年预算附表(打印)_2015年国际旅游岛先行试验区政府预算（1月21日）" xfId="75"/>
    <cellStyle name="输出 3 3" xfId="76"/>
    <cellStyle name="20% - 强调文字颜色 3 3" xfId="77"/>
    <cellStyle name="着色 5" xfId="78"/>
    <cellStyle name="常规 8 2" xfId="79"/>
    <cellStyle name="20% - 强调文字颜色 5" xfId="80" builtinId="46"/>
    <cellStyle name="强调文字颜色 1" xfId="81" builtinId="29"/>
    <cellStyle name="链接单元格 3" xfId="82"/>
    <cellStyle name="20% - 强调文字颜色 1" xfId="83" builtinId="30"/>
    <cellStyle name="差_洋浦2013年公共财政执行和2014年预算表(省格式)修改_2015年政府性基金编制（总表）(5)_2015年报人大预算表样（洋浦)(1)" xfId="84"/>
    <cellStyle name="汇总 3 3" xfId="85"/>
    <cellStyle name="40% - 强调文字颜色 1" xfId="86" builtinId="31"/>
    <cellStyle name="输出 2" xfId="87"/>
    <cellStyle name="常规 90 2" xfId="88"/>
    <cellStyle name="常规 85 2" xfId="89"/>
    <cellStyle name="20% - 强调文字颜色 2" xfId="90" builtinId="34"/>
    <cellStyle name="40% - 强调文字颜色 2" xfId="91" builtinId="35"/>
    <cellStyle name="强调文字颜色 3" xfId="92" builtinId="37"/>
    <cellStyle name="差_预算局未分配指标_备选项目（1.12报省政府）" xfId="93"/>
    <cellStyle name="常规 3 8 2" xfId="94"/>
    <cellStyle name="强调文字颜色 4" xfId="95" builtinId="41"/>
    <cellStyle name="差_预算局未分配指标_社保基金预算表1.20改" xfId="96"/>
    <cellStyle name="20% - 强调文字颜色 4" xfId="97" builtinId="42"/>
    <cellStyle name="计算 3" xfId="98"/>
    <cellStyle name="20% - 着色 1" xfId="99"/>
    <cellStyle name="40% - 强调文字颜色 4" xfId="100" builtinId="43"/>
    <cellStyle name="常规 134 2" xfId="101"/>
    <cellStyle name="常规 129 2" xfId="102"/>
    <cellStyle name="强调文字颜色 5" xfId="103" builtinId="45"/>
    <cellStyle name="20% - 着色 2" xfId="104"/>
    <cellStyle name="40% - 强调文字颜色 5" xfId="105" builtinId="47"/>
    <cellStyle name="好_2015年置换及新增债券额度汇总表0515" xfId="106"/>
    <cellStyle name="好_Book1_Book1_Book1" xfId="107"/>
    <cellStyle name="60% - 强调文字颜色 5" xfId="108" builtinId="48"/>
    <cellStyle name="差_2016年财政预算收入支出调整安排表(1)" xfId="109"/>
    <cellStyle name="常规 2 2 8 2" xfId="110"/>
    <cellStyle name="强调文字颜色 6" xfId="111" builtinId="49"/>
    <cellStyle name="20% - 着色 3" xfId="112"/>
    <cellStyle name="差_屯昌县2015年新增第一批地方债券资金安排表" xfId="113"/>
    <cellStyle name="适中 2" xfId="114"/>
    <cellStyle name="40% - 强调文字颜色 6" xfId="115" builtinId="51"/>
    <cellStyle name="好_洋浦2012年公共财政执行和2013年预算表(省格式)02_国有预算表(1)" xfId="116"/>
    <cellStyle name="60% - 强调文字颜色 6" xfId="117" builtinId="52"/>
    <cellStyle name="好_2015年市县新增政府债券项目" xfId="118"/>
    <cellStyle name="常规 2 2 16" xfId="119"/>
    <cellStyle name="40% - 着色 3" xfId="120"/>
    <cellStyle name="好_屯昌县2015年新增第一批地方债券资金安排表" xfId="121"/>
    <cellStyle name="常规 155" xfId="122"/>
    <cellStyle name="差_预算局未分配指标_基金预算（2015年_2015年报人大预算表样（洋浦)(1)" xfId="123"/>
    <cellStyle name="Percent [2]" xfId="124"/>
    <cellStyle name="40% - 强调文字颜色 5 3" xfId="125"/>
    <cellStyle name="好 3" xfId="126"/>
    <cellStyle name="常规 3 13" xfId="127"/>
    <cellStyle name="常规_政府性基金（1-14）_基金预算表（1-18）" xfId="128"/>
    <cellStyle name="好_2014年预算草案表" xfId="129"/>
    <cellStyle name="好_洋浦2014年公共财政执行" xfId="130"/>
    <cellStyle name="常规 3 18" xfId="131"/>
    <cellStyle name="常规 34 2" xfId="132"/>
    <cellStyle name="好_（文昌）2015年地方政府债券安排计划表（第一批）" xfId="133"/>
    <cellStyle name="注释 2 2" xfId="134"/>
    <cellStyle name="常规 6 2 2" xfId="135"/>
    <cellStyle name="40% - 着色 1" xfId="136"/>
    <cellStyle name="说明文本" xfId="137"/>
    <cellStyle name="常规 5" xfId="138"/>
    <cellStyle name="60% - 强调文字颜色 2 2" xfId="139"/>
    <cellStyle name="好_(5个单位)2019年一般性支出预算明细表" xfId="140"/>
    <cellStyle name="常规 99 2" xfId="141"/>
    <cellStyle name="常规 99" xfId="142"/>
    <cellStyle name="常规 95" xfId="143"/>
    <cellStyle name="常规 74 2" xfId="144"/>
    <cellStyle name="常规 69 2" xfId="145"/>
    <cellStyle name="着色 6" xfId="146"/>
    <cellStyle name="60% - 强调文字颜色 1 2" xfId="147"/>
    <cellStyle name="콤마 [0]_BOILER-CO1" xfId="148"/>
    <cellStyle name="60% - 强调文字颜色 5 2" xfId="149"/>
    <cellStyle name="常规 2 2 10" xfId="150"/>
    <cellStyle name="常规 3 16 2" xfId="151"/>
    <cellStyle name="常规 3 11" xfId="152"/>
    <cellStyle name="40% - 强调文字颜色 2 2" xfId="153"/>
    <cellStyle name="标题 2 2" xfId="154"/>
    <cellStyle name="常规 96" xfId="155"/>
    <cellStyle name="Grey" xfId="156"/>
    <cellStyle name="好_预算局未分配指标_基金预算表（1-18）" xfId="157"/>
    <cellStyle name="통화 [0]_BOILER-CO1" xfId="158"/>
    <cellStyle name="未定义" xfId="159"/>
    <cellStyle name="20% - 强调文字颜色 1 2" xfId="160"/>
    <cellStyle name="RowLevel_0" xfId="161"/>
    <cellStyle name="千位分隔 2 2" xfId="162"/>
    <cellStyle name="常规 2 17" xfId="163"/>
    <cellStyle name="常规 2 2 15 2" xfId="164"/>
    <cellStyle name="40% - 强调文字颜色 2 3" xfId="165"/>
    <cellStyle name="标题 2 3" xfId="166"/>
    <cellStyle name="差_预算局未分配指标_基金预算（2015年" xfId="167"/>
    <cellStyle name="常规 97" xfId="168"/>
    <cellStyle name="常规 68 2" xfId="169"/>
    <cellStyle name="常规 73 2" xfId="170"/>
    <cellStyle name="常规 8" xfId="171"/>
    <cellStyle name="差_洋浦2013年公共财政执行和2014年预算表(省格式)修改_基金预算（2015年" xfId="172"/>
    <cellStyle name="好_(国资）2012年度县城或周边可处置的国有资产情况表" xfId="173"/>
    <cellStyle name="常规 3 16" xfId="174"/>
    <cellStyle name="_ET_STYLE_NoName_00__屯昌县2015年新增第一批地方债券资金安排表_2016年财政预算收入支出调整安排表(1)" xfId="175"/>
    <cellStyle name="常规 70" xfId="176"/>
    <cellStyle name="常规 65" xfId="177"/>
    <cellStyle name="常规 3 17" xfId="178"/>
    <cellStyle name="好_洋浦2013年公共财政执行和2014年预算表(省格式)修改_2015年政府性基金编制（总表）_2015年报人大预算表样（洋浦)(1)" xfId="179"/>
    <cellStyle name="好_Book1_Book1" xfId="180"/>
    <cellStyle name="常规 3 11 2" xfId="181"/>
    <cellStyle name="强调文字颜色 4 2" xfId="182"/>
    <cellStyle name="常规 3 5 2" xfId="183"/>
    <cellStyle name="常规 3 5" xfId="184"/>
    <cellStyle name="常规 2 2 7" xfId="185"/>
    <cellStyle name="标题 1 3" xfId="186"/>
    <cellStyle name="60% - 着色 5" xfId="187"/>
    <cellStyle name="常规 72 2" xfId="188"/>
    <cellStyle name="常规 67 2" xfId="189"/>
    <cellStyle name="常规 84 2" xfId="190"/>
    <cellStyle name="常规 79 2" xfId="191"/>
    <cellStyle name="60% - 强调文字颜色 4 3" xfId="192"/>
    <cellStyle name="60% - 着色 3" xfId="193"/>
    <cellStyle name="常规 2 2 5" xfId="194"/>
    <cellStyle name="常规 144 2" xfId="195"/>
    <cellStyle name="Comma_laroux" xfId="196"/>
    <cellStyle name="常规 2 2 5 2" xfId="197"/>
    <cellStyle name="常规 84" xfId="198"/>
    <cellStyle name="常规 79" xfId="199"/>
    <cellStyle name="常规 96 2" xfId="200"/>
    <cellStyle name="Currency [0]_353HHC" xfId="201"/>
    <cellStyle name="常规 2 9" xfId="202"/>
    <cellStyle name="输入 3" xfId="203"/>
    <cellStyle name="差_预算局未分配指标_基金预算表)_2015年报人大预算表样（洋浦)(1)" xfId="204"/>
    <cellStyle name="常规 95 2" xfId="205"/>
    <cellStyle name="常规 2 20" xfId="206"/>
    <cellStyle name="常规 2 15" xfId="207"/>
    <cellStyle name="Currency_353HHC" xfId="208"/>
    <cellStyle name="差_2015年澄迈县财政预算调整草案0629（地债）" xfId="209"/>
    <cellStyle name="常规 28 2" xfId="210"/>
    <cellStyle name="常规 120" xfId="211"/>
    <cellStyle name="常规 115" xfId="212"/>
    <cellStyle name="好_预算局未分配指标_基金预算表（1-18）_2015年报人大预算表样（洋浦)(1)" xfId="213"/>
    <cellStyle name="差_(国资）2012年度县城或周边可处置的国有资产情况表" xfId="214"/>
    <cellStyle name="常规 2 12" xfId="215"/>
    <cellStyle name="常规 16" xfId="216"/>
    <cellStyle name="常规 108 2" xfId="217"/>
    <cellStyle name="常规 113 2" xfId="218"/>
    <cellStyle name="常规 116" xfId="219"/>
    <cellStyle name="常规 121" xfId="220"/>
    <cellStyle name="常规 3 7 2" xfId="221"/>
    <cellStyle name="常规 125" xfId="222"/>
    <cellStyle name="常规 130" xfId="223"/>
    <cellStyle name="常规 128" xfId="224"/>
    <cellStyle name="常规 133" xfId="225"/>
    <cellStyle name="常规 2 4 3" xfId="226"/>
    <cellStyle name="差_2016年财政预算收入安排总表(1.12)(1)" xfId="227"/>
    <cellStyle name="常规 2 5 3" xfId="228"/>
    <cellStyle name="常规 119" xfId="229"/>
    <cellStyle name="常规 124" xfId="230"/>
    <cellStyle name="解释性文本 3" xfId="231"/>
    <cellStyle name="差_(5个单位)2019年一般性支出预算明细表" xfId="232"/>
    <cellStyle name="常规 144" xfId="233"/>
    <cellStyle name="常规 5_2014-2015年债券支出汇总" xfId="234"/>
    <cellStyle name="好_2015年国际旅游岛先行试验区政府预算（1月21日）" xfId="235"/>
    <cellStyle name="常规 118" xfId="236"/>
    <cellStyle name="常规 123" xfId="237"/>
    <cellStyle name="差_预算局未分配指标_基金预算表（1-18）_2015年报人大预算表样（洋浦)(1)" xfId="238"/>
    <cellStyle name="强调文字颜色 2 3" xfId="239"/>
    <cellStyle name="常规 2 2 8" xfId="240"/>
    <cellStyle name="60% - 着色 6" xfId="241"/>
    <cellStyle name="常规 3 3" xfId="242"/>
    <cellStyle name="_ET_STYLE_NoName_00__屯昌县2015年新增第一批地方债券资金安排表_2014-2015年债券支出汇总" xfId="243"/>
    <cellStyle name="差_2015年预算调整表格(临高）" xfId="244"/>
    <cellStyle name="常规 3 9" xfId="245"/>
    <cellStyle name="20% - 强调文字颜色 6 2" xfId="246"/>
    <cellStyle name="好_2016年财政预算收入安排总表(1.12)(1) 2" xfId="247"/>
    <cellStyle name="差_洋浦2014年公共财政执行" xfId="248"/>
    <cellStyle name="差_预算局未分配指标_2015年政府性基金编制（总表）(5)_2015年报人大预算表样（洋浦)(1)" xfId="249"/>
    <cellStyle name="Input [yellow] 2" xfId="250"/>
    <cellStyle name="常规 2 19 2" xfId="251"/>
    <cellStyle name="差_2015年国际旅游岛先行试验区政府预算（1月21日）" xfId="252"/>
    <cellStyle name="标题 4 2" xfId="253"/>
    <cellStyle name="千位分隔 3" xfId="254"/>
    <cellStyle name="差_洋浦2014年公共财政执行和2015年预算表(省格式)(1)" xfId="255"/>
    <cellStyle name="差_洋浦2012年公共财政执行和2013年预算表(省格式)02_国有预算表(1)" xfId="256"/>
    <cellStyle name="常规 3 7" xfId="257"/>
    <cellStyle name="常规 61" xfId="258"/>
    <cellStyle name="常规 98 2" xfId="259"/>
    <cellStyle name="差_预算局未分配指标_2015年政府性基金编制（总表）_2015年报人大预算表样（洋浦)(1)" xfId="260"/>
    <cellStyle name="常规 60" xfId="261"/>
    <cellStyle name="常规 110 2" xfId="262"/>
    <cellStyle name="常规 105 2" xfId="263"/>
    <cellStyle name="差_2015年市县新增政府债券项目" xfId="264"/>
    <cellStyle name="常规 121 2" xfId="265"/>
    <cellStyle name="常规 116 2" xfId="266"/>
    <cellStyle name="常规 102" xfId="267"/>
    <cellStyle name="常规 63" xfId="268"/>
    <cellStyle name="常规 58" xfId="269"/>
    <cellStyle name="常规 94 2" xfId="270"/>
    <cellStyle name="常规 89 2" xfId="271"/>
    <cellStyle name="差_预算局未分配指标_基金（150122）" xfId="272"/>
    <cellStyle name="Input [yellow]" xfId="273"/>
    <cellStyle name="千位分隔 2 4" xfId="274"/>
    <cellStyle name="常规 2 19" xfId="275"/>
    <cellStyle name="常规 2 17 2" xfId="276"/>
    <cellStyle name="千位分隔 2 2 2" xfId="277"/>
    <cellStyle name="常规 117" xfId="278"/>
    <cellStyle name="常规 122" xfId="279"/>
    <cellStyle name="常规 133 2" xfId="280"/>
    <cellStyle name="常规 128 2" xfId="281"/>
    <cellStyle name="常规 101 2" xfId="282"/>
    <cellStyle name="差_洋浦2013年公共财政执行和2014年预算表(省格式)修改_2015年政府性基金编制（总表）(5)" xfId="283"/>
    <cellStyle name="常规 3 17 2" xfId="284"/>
    <cellStyle name="差_洋浦2013年公共财政执行和2014年预算表(省格式)修改_基金预算（2015年_2015年报人大预算表样（洋浦)(1)" xfId="285"/>
    <cellStyle name="常规 2 2 12" xfId="286"/>
    <cellStyle name="常规 120 2" xfId="287"/>
    <cellStyle name="常规 115 2" xfId="288"/>
    <cellStyle name="差_附2：2014年海南省省本级公共财政预算调整方案（草案）" xfId="289"/>
    <cellStyle name="常规 88 2" xfId="290"/>
    <cellStyle name="常规 93 2" xfId="291"/>
    <cellStyle name="常规 71 2" xfId="292"/>
    <cellStyle name="常规 66 2" xfId="293"/>
    <cellStyle name="常规 64 2" xfId="294"/>
    <cellStyle name="常规 59 2" xfId="295"/>
    <cellStyle name="差_2016年财政预算收入支出调整安排表（修改）" xfId="296"/>
    <cellStyle name="检查单元格 3" xfId="297"/>
    <cellStyle name="常规 93" xfId="298"/>
    <cellStyle name="常规 88" xfId="299"/>
    <cellStyle name="输入 2 2" xfId="300"/>
    <cellStyle name="常规 2 8 2" xfId="301"/>
    <cellStyle name="强调文字颜色 6 2" xfId="302"/>
    <cellStyle name="常规 100" xfId="303"/>
    <cellStyle name="常规 65 2" xfId="304"/>
    <cellStyle name="常规 70 2" xfId="305"/>
    <cellStyle name="常规 135 2" xfId="306"/>
    <cellStyle name="常规 140 2" xfId="307"/>
    <cellStyle name="差_2014年预算草案表" xfId="308"/>
    <cellStyle name="差_2012年刚性支出填报表（第二次汇总）" xfId="309"/>
    <cellStyle name="常规 77 2" xfId="310"/>
    <cellStyle name="常规 82 2" xfId="311"/>
    <cellStyle name="好_预算局未分配指标_备选项目（1.12报省政府）" xfId="312"/>
    <cellStyle name="差_（文昌）2015年地方政府债券安排计划表（第一批）" xfId="313"/>
    <cellStyle name="汇总 2 2" xfId="314"/>
    <cellStyle name="常规 4" xfId="315"/>
    <cellStyle name="好_洋浦2013年公共财政执行和2014年预算表(省格式)修改_2015年政府性基金编制（总表）(5)" xfId="316"/>
    <cellStyle name="20% - 强调文字颜色 4 3" xfId="317"/>
    <cellStyle name="常规 86" xfId="318"/>
    <cellStyle name="常规 91" xfId="319"/>
    <cellStyle name="常规 103 2" xfId="320"/>
    <cellStyle name="e鯪9Y_x000b_ 2" xfId="321"/>
    <cellStyle name="强调文字颜色 6 3" xfId="322"/>
    <cellStyle name="常规 117 2" xfId="323"/>
    <cellStyle name="常规 122 2" xfId="324"/>
    <cellStyle name="好_洋浦2013年公共财政执行和2014年预算表(省格式)修改_基金预算表)" xfId="325"/>
    <cellStyle name="常规_项目资金调整相关附表（以此为准20141028）" xfId="326"/>
    <cellStyle name="常规 102 2" xfId="327"/>
    <cellStyle name="差_洋浦2013年公共财政执行和2014年预算表(省格式)修改_2015年政府性基金编制（总表）(6)_2015年报人大预算表样（洋浦)(1)" xfId="328"/>
    <cellStyle name="常规 100 2" xfId="329"/>
    <cellStyle name="千位_1" xfId="330"/>
    <cellStyle name="差_洋浦2013年公共财政执行和2014年预算表(省格式)修改_基金预算表（1-18）" xfId="331"/>
    <cellStyle name="计算 3 3" xfId="332"/>
    <cellStyle name="常规 78 2" xfId="333"/>
    <cellStyle name="常规 83 2" xfId="334"/>
    <cellStyle name="常规 103" xfId="335"/>
    <cellStyle name="常规 80" xfId="336"/>
    <cellStyle name="常规 75" xfId="337"/>
    <cellStyle name="千位分隔_2000年豫算" xfId="338"/>
    <cellStyle name="常规 3 13 2" xfId="339"/>
    <cellStyle name="着色 3" xfId="340"/>
    <cellStyle name="常规 155 2" xfId="341"/>
    <cellStyle name="Percent [2] 2" xfId="342"/>
    <cellStyle name="常规 94" xfId="343"/>
    <cellStyle name="常规 89" xfId="344"/>
    <cellStyle name="常规 2 2 6 2" xfId="345"/>
    <cellStyle name="好_洋浦2013年公共财政执行和2014年预算表(省格式)修改_2015年政府性基金编制（总表）(6)_2015年报人大预算表样（洋浦)(1)" xfId="346"/>
    <cellStyle name="差_洋浦2013年公共财政执行和2014年预算表(省格式)修改_基金预算表)_2015年报人大预算表样（洋浦)(1)" xfId="347"/>
    <cellStyle name="Normal_0105第二套审计报表定稿" xfId="348"/>
    <cellStyle name="20% - 强调文字颜色 1 3" xfId="349"/>
    <cellStyle name="标题 3 2" xfId="350"/>
    <cellStyle name="40% - 强调文字颜色 3 2" xfId="351"/>
    <cellStyle name="好_预算局未分配指标_2015年政府性基金编制（总表）(5)" xfId="352"/>
    <cellStyle name="计算 2 2" xfId="353"/>
    <cellStyle name="警告文本 3" xfId="354"/>
    <cellStyle name="常规 68" xfId="355"/>
    <cellStyle name="常规 73" xfId="356"/>
    <cellStyle name="无色" xfId="357"/>
    <cellStyle name="常规 2 2 10 2" xfId="358"/>
    <cellStyle name="好_2011年预算附表(打印)" xfId="359"/>
    <cellStyle name="常规 151" xfId="360"/>
    <cellStyle name="常规 16 2" xfId="361"/>
    <cellStyle name="常规 10" xfId="362"/>
    <cellStyle name="常规 2 12 2" xfId="363"/>
    <cellStyle name="好_附件1：五指山市申请2015年地方政府债券投资计划表" xfId="364"/>
    <cellStyle name="20% - 着色 5" xfId="365"/>
    <cellStyle name="好_洋浦2013年公共财政执行和2014年预算表(省格式)修改_2015年政府性基金编制（总表）(5)_2015年报人大预算表样（洋浦)(1)" xfId="366"/>
    <cellStyle name="着色 1" xfId="367"/>
    <cellStyle name="常规 3 2 2" xfId="368"/>
    <cellStyle name="好_洋浦2012年公共财政执行和2013年预算表(省格式)02" xfId="369"/>
    <cellStyle name="常规 2 20 3" xfId="370"/>
    <cellStyle name="差_预算局未分配指标_2015年政府性基金编制（总表）(6)_2015年报人大预算表样（洋浦)(1)" xfId="371"/>
    <cellStyle name="60% - 强调文字颜色 5 3" xfId="372"/>
    <cellStyle name="常规 126 2" xfId="373"/>
    <cellStyle name="20% - 强调文字颜色 4 2" xfId="374"/>
    <cellStyle name="常规 3" xfId="375"/>
    <cellStyle name="_ET_STYLE_NoName_00__屯昌县2015年新增第一批地方债券资金安排表_2016年财政预算收入支出调整安排表（修改）" xfId="376"/>
    <cellStyle name="常规 62" xfId="377"/>
    <cellStyle name="差_洋浦2012年公共财政执行和2013年预算表(省格式)02" xfId="378"/>
    <cellStyle name="常规 16 3" xfId="379"/>
    <cellStyle name="常规 97 2" xfId="380"/>
    <cellStyle name="常规 11" xfId="381"/>
    <cellStyle name="差_洋浦2013年公共财政执行和2014年预算表(省格式)修改_2015年政府性基金编制（总表）" xfId="382"/>
    <cellStyle name="差_洋浦2013年公共财政执行和2014年预算表(省格式)修改_基金预算表（1-18）_2015年报人大预算表样（洋浦)(1)" xfId="383"/>
    <cellStyle name="常规 111" xfId="384"/>
    <cellStyle name="常规 106" xfId="385"/>
    <cellStyle name="好_预算局未分配指标_2015年政府性基金编制（总表）(6)" xfId="386"/>
    <cellStyle name="常规 2 2 16 2" xfId="387"/>
    <cellStyle name="常规 138" xfId="388"/>
    <cellStyle name="常规 143" xfId="389"/>
    <cellStyle name="常规 5 3" xfId="390"/>
    <cellStyle name="强调文字颜色 4 3" xfId="391"/>
    <cellStyle name="差_预算局未分配指标_基金预算表)" xfId="392"/>
    <cellStyle name="好_2016年财政预算收入支出调整安排表(1)" xfId="393"/>
    <cellStyle name="통화_BOILER-CO1" xfId="394"/>
    <cellStyle name="常规 38" xfId="395"/>
    <cellStyle name="常规 43" xfId="396"/>
    <cellStyle name="60% - 着色 1" xfId="397"/>
    <cellStyle name="常规 2 2 3" xfId="398"/>
    <cellStyle name="常规 107" xfId="399"/>
    <cellStyle name="常规 112" xfId="400"/>
    <cellStyle name="常规 2 3 2" xfId="401"/>
    <cellStyle name="钎霖_laroux" xfId="402"/>
    <cellStyle name="输入 3 3" xfId="403"/>
    <cellStyle name="常规 2 4" xfId="404"/>
    <cellStyle name="常规 2 2 11" xfId="405"/>
    <cellStyle name="常规 2 2 4 2" xfId="406"/>
    <cellStyle name="常规 152" xfId="407"/>
    <cellStyle name="常规 2 3" xfId="408"/>
    <cellStyle name="输入 3 2" xfId="409"/>
    <cellStyle name="好_预算局未分配指标_2015年政府性基金编制（总表）_2015年报人大预算表样（洋浦)(1)" xfId="410"/>
    <cellStyle name="常规 2 9 2" xfId="411"/>
    <cellStyle name="표준_0N-HANDLING " xfId="412"/>
    <cellStyle name="常规 69" xfId="413"/>
    <cellStyle name="常规 74" xfId="414"/>
    <cellStyle name="常规 9 2" xfId="415"/>
    <cellStyle name="40% - 强调文字颜色 1 3" xfId="416"/>
    <cellStyle name="常规 124 2" xfId="417"/>
    <cellStyle name="常规 119 2" xfId="418"/>
    <cellStyle name="ColLevel_0" xfId="419"/>
    <cellStyle name="烹拳 [0]_97MBO" xfId="420"/>
    <cellStyle name="20% - 着色 4" xfId="421"/>
    <cellStyle name="适中 3" xfId="422"/>
    <cellStyle name="常规 2 20 2" xfId="423"/>
    <cellStyle name="常规 2 15 2" xfId="424"/>
    <cellStyle name="常规_附件22015年海南省财政预算调整草案0515_2016年财力测算1117（二切表）" xfId="425"/>
    <cellStyle name="常规 135" xfId="426"/>
    <cellStyle name="常规 140" xfId="427"/>
    <cellStyle name="60% - 强调文字颜色 6 3" xfId="428"/>
    <cellStyle name="常规 127" xfId="429"/>
    <cellStyle name="好_洋浦2013年公共财政执行和2014年预算表(省格式)修改_社保基金预算表1.20改" xfId="430"/>
    <cellStyle name="差_2011年预算附表(打印)_2015年国际旅游岛先行试验区政府预算（1月21日）" xfId="431"/>
    <cellStyle name="输出 2 3" xfId="432"/>
    <cellStyle name="20% - 强调文字颜色 2 3" xfId="433"/>
    <cellStyle name="常规 25" xfId="434"/>
    <cellStyle name="常规 2 21" xfId="435"/>
    <cellStyle name="常规 2 16" xfId="436"/>
    <cellStyle name="差_Book1_1" xfId="437"/>
    <cellStyle name="40% - 着色 2" xfId="438"/>
    <cellStyle name="常规 105" xfId="439"/>
    <cellStyle name="常规 110" xfId="440"/>
    <cellStyle name="_ET_STYLE_NoName_00__Book1" xfId="441"/>
    <cellStyle name="常规 2 7 2" xfId="442"/>
    <cellStyle name="好_洋浦2014年公共财政执行和2015年预算表(省格式)(1)" xfId="443"/>
    <cellStyle name="好_预算局未分配指标_基金预算（2015年" xfId="444"/>
    <cellStyle name="常规 3 3 2" xfId="445"/>
    <cellStyle name="_ET_STYLE_NoName_00__屯昌县2015年新增第一批地方债券资金安排表_2014-2015年债券支出汇总 2" xfId="446"/>
    <cellStyle name="差_预算局未分配指标_2015年政府性基金编制（总表）(5)" xfId="447"/>
    <cellStyle name="注释 3" xfId="448"/>
    <cellStyle name="常规 114" xfId="449"/>
    <cellStyle name="常规 109" xfId="450"/>
    <cellStyle name="好_2012年预算（初稿整理)" xfId="451"/>
    <cellStyle name="差_预算局未分配指标" xfId="452"/>
    <cellStyle name="差_保财(2019)88号附件2 2019年一般性支出预算明细表" xfId="453"/>
    <cellStyle name="常规 3 8" xfId="454"/>
    <cellStyle name="Comma [0]_laroux" xfId="455"/>
    <cellStyle name="好_预算局未分配指标" xfId="456"/>
    <cellStyle name="_ET_STYLE_NoName_00__屯昌县2015年新增第一批地方债券资金安排表" xfId="457"/>
    <cellStyle name="Normal - Style1" xfId="458"/>
    <cellStyle name="常规 109 2" xfId="459"/>
    <cellStyle name="常规 114 2" xfId="460"/>
    <cellStyle name="常规 71" xfId="461"/>
    <cellStyle name="常规 66" xfId="462"/>
    <cellStyle name="好_2016年财政预算收入支出调整安排表（修改）" xfId="463"/>
    <cellStyle name="好_预算局未分配指标_基金预算表)_2015年报人大预算表样（洋浦)(1)" xfId="464"/>
    <cellStyle name="常规 7" xfId="465"/>
    <cellStyle name="常规 145" xfId="466"/>
    <cellStyle name="警告文本 2" xfId="467"/>
    <cellStyle name="常规 72" xfId="468"/>
    <cellStyle name="常规 67" xfId="469"/>
    <cellStyle name="常规 2 10 2" xfId="470"/>
    <cellStyle name="e鯪9Y_x000b_" xfId="471"/>
    <cellStyle name="计算 2 3" xfId="472"/>
    <cellStyle name="40% - 强调文字颜色 3 3" xfId="473"/>
    <cellStyle name="好_附件22015年海南省财政预算调整草案0515" xfId="474"/>
    <cellStyle name="常规_各口指标拨付科目调整" xfId="475"/>
    <cellStyle name="汇总 2 3" xfId="476"/>
    <cellStyle name="检查单元格 2" xfId="477"/>
    <cellStyle name="好_2015年澄迈县财政预算调整草案0629（地债）" xfId="478"/>
    <cellStyle name="差_2015年置换及新增债券额度汇总表0504" xfId="479"/>
    <cellStyle name="常规 2 5 2" xfId="480"/>
    <cellStyle name="常规 2 2 12 2" xfId="481"/>
    <cellStyle name="好_Book1_1" xfId="482"/>
    <cellStyle name="千位分隔 2" xfId="483"/>
    <cellStyle name="常规 3 12" xfId="484"/>
    <cellStyle name="40% - 着色 5" xfId="485"/>
    <cellStyle name="常规 2 2 18" xfId="486"/>
    <cellStyle name="烹拳_97MBO" xfId="487"/>
    <cellStyle name="常规 154" xfId="488"/>
    <cellStyle name="常规 82" xfId="489"/>
    <cellStyle name="常规 77" xfId="490"/>
    <cellStyle name="_ET_STYLE_NoName_00__屯昌县2015年新增第一批地方债券资金安排表_2014-2015年债券支出汇总_2016年财政预算收入支出调整安排表(1)" xfId="491"/>
    <cellStyle name="常规 61 2" xfId="492"/>
    <cellStyle name="常规 143 2" xfId="493"/>
    <cellStyle name="常规 138 2" xfId="494"/>
    <cellStyle name="链接单元格 2" xfId="495"/>
    <cellStyle name="注释 2" xfId="496"/>
    <cellStyle name="常规 6 2" xfId="497"/>
    <cellStyle name="常规 113" xfId="498"/>
    <cellStyle name="常规 108" xfId="499"/>
    <cellStyle name="标题 6" xfId="500"/>
    <cellStyle name="60% - 强调文字颜色 3 3" xfId="501"/>
    <cellStyle name="输出 3 2" xfId="502"/>
    <cellStyle name="常规 2 2 14 2" xfId="503"/>
    <cellStyle name="标题 3 3" xfId="504"/>
    <cellStyle name="_ET_STYLE_NoName_00__屯昌县2015年新增第一批地方债券资金安排表_2014-2015年债券支出汇总_2016年财政预算收入支出调整安排表（修改）" xfId="505"/>
    <cellStyle name="常规 2 11" xfId="506"/>
    <cellStyle name="常规 59" xfId="507"/>
    <cellStyle name="常规 64" xfId="508"/>
    <cellStyle name="常规 23 2" xfId="509"/>
    <cellStyle name="常规 2 14 2" xfId="510"/>
    <cellStyle name="60% - 强调文字颜色 4 2" xfId="511"/>
    <cellStyle name="好_预算局未分配指标_基金预算（2015年_2015年报人大预算表样（洋浦)(1)" xfId="512"/>
    <cellStyle name="常规 43 2" xfId="513"/>
    <cellStyle name="常规 38 2" xfId="514"/>
    <cellStyle name="常规 3 15" xfId="515"/>
    <cellStyle name="常规 2 2 3 2" xfId="516"/>
    <cellStyle name="差_2016年财政预算收入安排总表(1.12)(1) 2" xfId="517"/>
    <cellStyle name="强调文字颜色 1 3" xfId="518"/>
    <cellStyle name="好_2015年置换及新增债券额度汇总表0504" xfId="519"/>
    <cellStyle name="差_洋浦2013年公共财政执行和2014年预算表(省格式)修改_2015年政府性基金编制（总表）(6)" xfId="520"/>
    <cellStyle name="好_预算局未分配指标_2015年政府性基金编制（总表）(6)_2015年报人大预算表样（洋浦)(1)" xfId="521"/>
    <cellStyle name="强调文字颜色 1 2" xfId="522"/>
    <cellStyle name="差_洋浦2012年公共财政执行和2013年预算表(省格式)02_国有预算表" xfId="523"/>
    <cellStyle name="常规 3 2" xfId="524"/>
    <cellStyle name="强调文字颜色 2 2" xfId="525"/>
    <cellStyle name="常规 2 6 2" xfId="526"/>
    <cellStyle name="标题 5" xfId="527"/>
    <cellStyle name="好_洋浦2013年公共财政执行和2014年预算表(省格式)修改" xfId="528"/>
    <cellStyle name="常规 136" xfId="529"/>
    <cellStyle name="60% - 着色 4" xfId="530"/>
    <cellStyle name="标题 1 2" xfId="531"/>
    <cellStyle name="常规 2 2 6" xfId="532"/>
    <cellStyle name="40% - 强调文字颜色 1 2" xfId="533"/>
    <cellStyle name="常规 92 2" xfId="534"/>
    <cellStyle name="常规 2 3 2 2" xfId="535"/>
    <cellStyle name="常规 2 2 11 2" xfId="536"/>
    <cellStyle name="常规 3 10" xfId="537"/>
    <cellStyle name="常规 118 2" xfId="538"/>
    <cellStyle name="常规 123 2" xfId="539"/>
    <cellStyle name="20% - 着色 6" xfId="540"/>
    <cellStyle name="差_附件1：五指山市申请2015年地方政府债券投资计划表" xfId="541"/>
    <cellStyle name="着色 2" xfId="542"/>
    <cellStyle name="差_洋浦2013年公共财政执行和2014年预算表(省格式)修改_基金预算表)" xfId="543"/>
    <cellStyle name="常规 9" xfId="544"/>
    <cellStyle name="好_洋浦2013年公共财政执行和2014年预算表(省格式)修改_2015年政府性基金编制（总表）(6)" xfId="545"/>
    <cellStyle name="20% - 强调文字颜色 6 3" xfId="546"/>
    <cellStyle name="常规 2 18 2" xfId="547"/>
    <cellStyle name="常规 104 2" xfId="548"/>
    <cellStyle name="no dec" xfId="549"/>
    <cellStyle name="差_2015年第一批新增债券安排项目情况表汇总表" xfId="550"/>
    <cellStyle name="40% - 强调文字颜色 6 3" xfId="551"/>
    <cellStyle name="40% - 强调文字颜色 5 2" xfId="552"/>
    <cellStyle name="差 3" xfId="553"/>
    <cellStyle name="常规_2009年政府预算表1-4" xfId="554"/>
    <cellStyle name="常规 37 2" xfId="555"/>
    <cellStyle name="好_预算局未分配指标_2015年政府性基金编制（总表）(5)_2015年报人大预算表样（洋浦)(1)" xfId="556"/>
    <cellStyle name="60% - 强调文字颜色 1 3" xfId="557"/>
    <cellStyle name="输入 2 3" xfId="558"/>
    <cellStyle name="差_洋浦2013年公共财政执行和2014年预算表(省格式)修改_社保基金预算表1.20改" xfId="559"/>
    <cellStyle name="好_洋浦2013年公共财政执行和2014年预算表(省格式)修改_基金预算表（1-18）_2015年报人大预算表样（洋浦)(1)" xfId="560"/>
    <cellStyle name="常规 152 2" xfId="561"/>
    <cellStyle name="千分位[0]_ 白土" xfId="562"/>
    <cellStyle name="常规 2 2 13" xfId="563"/>
    <cellStyle name="_ET_STYLE_NoName_00__昌江县2015第一批政府债券" xfId="564"/>
    <cellStyle name="常规 104" xfId="565"/>
    <cellStyle name="差_Book1" xfId="566"/>
    <cellStyle name="好_预算局未分配指标_社保基金预算表1.20改" xfId="567"/>
    <cellStyle name="差 2 2" xfId="568"/>
    <cellStyle name="好_洋浦2013年公共财政执行和2014年预算表(省格式)修改_基金（150122）" xfId="569"/>
    <cellStyle name="콤마_BOILER-CO1" xfId="570"/>
    <cellStyle name="20% - 强调文字颜色 5 2" xfId="571"/>
    <cellStyle name="常规 62 2" xfId="572"/>
    <cellStyle name="常规 28" xfId="573"/>
    <cellStyle name="常规 2 6" xfId="574"/>
    <cellStyle name="_ET_STYLE_NoName_00__屯昌县2015年新增第一批地方债券资金安排表 2" xfId="575"/>
    <cellStyle name="着色 4" xfId="576"/>
    <cellStyle name="20% - 强调文字颜色 3 2" xfId="577"/>
    <cellStyle name="好_预算局未分配指标_基金（150122）" xfId="578"/>
    <cellStyle name="差_2012年预算（初稿整理)" xfId="579"/>
    <cellStyle name="好_预算局未分配指标_基金预算表)" xfId="580"/>
    <cellStyle name="常规 2 2" xfId="581"/>
    <cellStyle name="差_洋浦2013年公共财政执行和2014年预算表(省格式)修改" xfId="582"/>
    <cellStyle name="常规 2 2 9" xfId="583"/>
    <cellStyle name="好_附2：2014年海南省省本级公共财政预算调整方案（草案）" xfId="584"/>
    <cellStyle name="常规 3 4" xfId="585"/>
    <cellStyle name="Input [yellow] 3" xfId="586"/>
    <cellStyle name="差_预算局未分配指标_2015年政府性基金编制（总表）" xfId="587"/>
    <cellStyle name="常规 3 6 2" xfId="588"/>
    <cellStyle name="20% - 强调文字颜色 2 2" xfId="589"/>
    <cellStyle name="差 2 3" xfId="590"/>
    <cellStyle name="常规 2 2 13 2" xfId="591"/>
    <cellStyle name="输出 2 2" xfId="592"/>
    <cellStyle name="差_附件22015年海南省财政预算调整草案0515" xfId="593"/>
    <cellStyle name="常规 136 2" xfId="594"/>
    <cellStyle name="常规 2 2 17" xfId="595"/>
    <cellStyle name="差_预算局未分配指标_基金预算表（1-18）" xfId="596"/>
    <cellStyle name="40% - 强调文字颜色 6 2" xfId="597"/>
    <cellStyle name="注释 3 2" xfId="598"/>
    <cellStyle name="强调文字颜色 3 3" xfId="599"/>
    <cellStyle name="常规 2 10" xfId="600"/>
    <cellStyle name="输出 3" xfId="601"/>
    <cellStyle name="常规 2 2 14" xfId="602"/>
    <cellStyle name="计算 2" xfId="603"/>
    <cellStyle name="常规 2 7" xfId="604"/>
    <cellStyle name="标题 4 3" xfId="605"/>
    <cellStyle name="常规 2 2 17 2" xfId="606"/>
    <cellStyle name="40% - 强调文字颜色 4 3" xfId="607"/>
    <cellStyle name="差 2" xfId="608"/>
    <cellStyle name="霓付_97MBO" xfId="609"/>
    <cellStyle name="输入 2" xfId="610"/>
    <cellStyle name="常规 2 8" xfId="611"/>
    <cellStyle name="常规 2 2 15" xfId="612"/>
    <cellStyle name="常规 81 2" xfId="613"/>
    <cellStyle name="常规 76 2" xfId="614"/>
    <cellStyle name="常规 63 2" xfId="615"/>
    <cellStyle name="常规 58 2" xfId="616"/>
    <cellStyle name="常规 83" xfId="617"/>
    <cellStyle name="常规 78" xfId="618"/>
    <cellStyle name="常规 2_2014-2015年债券支出汇总" xfId="619"/>
    <cellStyle name="常规 25 2" xfId="620"/>
    <cellStyle name="常规 2 16 2" xfId="621"/>
    <cellStyle name="千位[0]_1" xfId="622"/>
    <cellStyle name="40% - 着色 4" xfId="623"/>
    <cellStyle name="好_保财(2019)88号附件2 2019年一般性支出预算明细表" xfId="624"/>
    <cellStyle name="60% - 强调文字颜色 3 2" xfId="625"/>
    <cellStyle name="常规 3 9 2" xfId="626"/>
    <cellStyle name="常规 75 2" xfId="627"/>
    <cellStyle name="常规 80 2" xfId="628"/>
    <cellStyle name="常规 134" xfId="629"/>
    <cellStyle name="常规 129" xfId="630"/>
    <cellStyle name="常规 126" xfId="631"/>
    <cellStyle name="60% - 强调文字颜色 6 2" xfId="632"/>
    <cellStyle name="常规 2" xfId="633"/>
    <cellStyle name="常规 3 14 2" xfId="634"/>
    <cellStyle name="差_2015年置换及新增债券额度汇总表0515" xfId="635"/>
    <cellStyle name="千位分隔 2 5" xfId="636"/>
    <cellStyle name="常规 3 4 2" xfId="637"/>
    <cellStyle name="好 2" xfId="638"/>
    <cellStyle name="常规 2 4 2" xfId="639"/>
    <cellStyle name="常规 151 2" xfId="640"/>
    <cellStyle name="差_预算局未分配指标_2015年政府性基金编制（总表）(6)" xfId="641"/>
    <cellStyle name="常规 2 13" xfId="642"/>
    <cellStyle name="常规 3 6" xfId="643"/>
    <cellStyle name="常规 14 2" xfId="644"/>
    <cellStyle name="常规 2 13 2" xfId="645"/>
    <cellStyle name="_ET_STYLE_NoName_00_" xfId="646"/>
    <cellStyle name="常规 14" xfId="647"/>
    <cellStyle name="40% - 着色 6" xfId="648"/>
    <cellStyle name="常规_2000年豫算" xfId="649"/>
    <cellStyle name="千位分隔 2 2 3" xfId="650"/>
    <cellStyle name="常规 2 14" xfId="651"/>
    <cellStyle name="好_2015年预算调整表格(临高）" xfId="652"/>
    <cellStyle name="差_洋浦2014年公共财政执行和2015年预算表(省格式)(1)_2015年报人大预算表样（洋浦)(1)" xfId="653"/>
    <cellStyle name="千位分隔 2 3" xfId="654"/>
    <cellStyle name="常规 2 18" xfId="655"/>
    <cellStyle name="常规 34" xfId="656"/>
    <cellStyle name="20% - 强调文字颜色 5 3" xfId="657"/>
    <cellStyle name="常规 3 10 2" xfId="658"/>
    <cellStyle name="常规 37" xfId="659"/>
    <cellStyle name="常规 2 2 2" xfId="660"/>
    <cellStyle name="常规 2 2 2 2" xfId="661"/>
    <cellStyle name="常规 23" xfId="662"/>
    <cellStyle name="常规 2 2 2 3" xfId="663"/>
    <cellStyle name="常规 2 2 7 2" xfId="664"/>
    <cellStyle name="汇总 3" xfId="665"/>
    <cellStyle name="常规 2 5" xfId="666"/>
    <cellStyle name="好_洋浦2013年公共财政执行和2014年预算表(省格式)修改_基金预算表（1-18）" xfId="667"/>
    <cellStyle name="解释性文本 2" xfId="668"/>
    <cellStyle name="千位分隔 3 2" xfId="669"/>
    <cellStyle name="汇总 2" xfId="670"/>
    <cellStyle name="差_Book1_Book1_Book1" xfId="671"/>
    <cellStyle name="常规 91 2" xfId="672"/>
    <cellStyle name="常规 86 2" xfId="673"/>
    <cellStyle name="样式 1" xfId="674"/>
    <cellStyle name="常规 98" xfId="675"/>
    <cellStyle name="霓付 [0]_97MBO" xfId="676"/>
    <cellStyle name="千分位_ 白土" xfId="677"/>
    <cellStyle name="常规 60 2" xfId="678"/>
    <cellStyle name="常规 76" xfId="679"/>
    <cellStyle name="常规 81" xfId="680"/>
    <cellStyle name="汇总 3 2" xfId="681"/>
    <cellStyle name="注释 3 3" xfId="682"/>
    <cellStyle name="好_洋浦2014年公共财政执行和2015年预算表(省格式)(1)_2015年报人大预算表样（洋浦)(1)" xfId="683"/>
    <cellStyle name="强调文字颜色 3 2" xfId="684"/>
    <cellStyle name="常规 4 2" xfId="685"/>
    <cellStyle name="常规 20" xfId="686"/>
    <cellStyle name="好_洋浦2013年公共财政执行和2014年预算表(省格式)修改_基金预算（2015年_2015年报人大预算表样（洋浦)(1)" xfId="687"/>
    <cellStyle name="好_洋浦2013年公共财政执行和2014年预算表(省格式)修改_基金预算（2015年" xfId="688"/>
    <cellStyle name="常规 20 2" xfId="689"/>
    <cellStyle name="常规 101" xfId="690"/>
    <cellStyle name="常规 2 11 2" xfId="691"/>
    <cellStyle name="常规 92" xfId="692"/>
    <cellStyle name="常规 3 15 2" xfId="693"/>
    <cellStyle name="常规 145 2" xfId="694"/>
    <cellStyle name="好_洋浦2013年公共财政执行和2014年预算表(省格式)修改_基金预算表)_2015年报人大预算表样（洋浦)(1)" xfId="695"/>
    <cellStyle name="普通_ 白土" xfId="696"/>
    <cellStyle name="强调文字颜色 5 3" xfId="697"/>
    <cellStyle name="强调文字颜色 5 2" xfId="698"/>
    <cellStyle name="常规 111 2" xfId="699"/>
    <cellStyle name="常规 106 2" xfId="700"/>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showZeros="0" workbookViewId="0">
      <selection activeCell="J9" sqref="J9"/>
    </sheetView>
  </sheetViews>
  <sheetFormatPr defaultColWidth="6.875" defaultRowHeight="18" customHeight="1" outlineLevelCol="4"/>
  <cols>
    <col min="1" max="1" width="38.125" style="181" customWidth="1"/>
    <col min="2" max="2" width="13.25" style="182" customWidth="1"/>
    <col min="3" max="3" width="11.25" style="183" customWidth="1"/>
    <col min="4" max="4" width="12.75" style="239" customWidth="1"/>
    <col min="5" max="5" width="14.75" style="186" customWidth="1"/>
    <col min="6" max="16384" width="6.875" style="186"/>
  </cols>
  <sheetData>
    <row r="1" ht="14.25" spans="1:5">
      <c r="A1" s="240" t="s">
        <v>0</v>
      </c>
      <c r="B1" s="188"/>
      <c r="C1" s="188"/>
      <c r="D1" s="188"/>
      <c r="E1" s="189"/>
    </row>
    <row r="2" ht="25" customHeight="1" spans="1:5">
      <c r="A2" s="5" t="s">
        <v>1</v>
      </c>
      <c r="B2" s="144"/>
      <c r="C2" s="144"/>
      <c r="D2" s="144"/>
      <c r="E2" s="5"/>
    </row>
    <row r="3" s="180" customFormat="1" ht="25" customHeight="1" spans="1:5">
      <c r="A3" s="241"/>
      <c r="B3" s="242"/>
      <c r="C3" s="242"/>
      <c r="D3" s="192"/>
      <c r="E3" s="193" t="s">
        <v>2</v>
      </c>
    </row>
    <row r="4" s="180" customFormat="1" ht="25" customHeight="1" spans="1:5">
      <c r="A4" s="194" t="s">
        <v>3</v>
      </c>
      <c r="B4" s="243" t="s">
        <v>4</v>
      </c>
      <c r="C4" s="244" t="s">
        <v>5</v>
      </c>
      <c r="D4" s="245" t="s">
        <v>6</v>
      </c>
      <c r="E4" s="246" t="s">
        <v>7</v>
      </c>
    </row>
    <row r="5" s="238" customFormat="1" ht="30" customHeight="1" spans="1:5">
      <c r="A5" s="228" t="s">
        <v>8</v>
      </c>
      <c r="B5" s="229">
        <f>B6+B27</f>
        <v>58405</v>
      </c>
      <c r="C5" s="229">
        <f t="shared" ref="B5:D5" si="0">C6+C27</f>
        <v>0</v>
      </c>
      <c r="D5" s="229">
        <f t="shared" si="0"/>
        <v>58405</v>
      </c>
      <c r="E5" s="200"/>
    </row>
    <row r="6" s="238" customFormat="1" ht="30" customHeight="1" spans="1:5">
      <c r="A6" s="231" t="s">
        <v>9</v>
      </c>
      <c r="B6" s="232">
        <f>SUM(B7:B26)</f>
        <v>33995</v>
      </c>
      <c r="C6" s="232">
        <f>SUM(C7:C20)</f>
        <v>0</v>
      </c>
      <c r="D6" s="232">
        <f t="shared" ref="D6:D47" si="1">B6+C6</f>
        <v>33995</v>
      </c>
      <c r="E6" s="200"/>
    </row>
    <row r="7" s="180" customFormat="1" ht="30" customHeight="1" spans="1:5">
      <c r="A7" s="231" t="s">
        <v>10</v>
      </c>
      <c r="B7" s="35">
        <v>6400</v>
      </c>
      <c r="C7" s="232"/>
      <c r="D7" s="232">
        <f t="shared" si="1"/>
        <v>6400</v>
      </c>
      <c r="E7" s="200"/>
    </row>
    <row r="8" s="180" customFormat="1" ht="30" customHeight="1" spans="1:5">
      <c r="A8" s="231" t="s">
        <v>11</v>
      </c>
      <c r="B8" s="232"/>
      <c r="C8" s="232"/>
      <c r="D8" s="232">
        <f t="shared" si="1"/>
        <v>0</v>
      </c>
      <c r="E8" s="200"/>
    </row>
    <row r="9" s="180" customFormat="1" ht="30" customHeight="1" spans="1:5">
      <c r="A9" s="231" t="s">
        <v>12</v>
      </c>
      <c r="B9" s="232">
        <v>1800</v>
      </c>
      <c r="C9" s="232"/>
      <c r="D9" s="232">
        <f t="shared" si="1"/>
        <v>1800</v>
      </c>
      <c r="E9" s="200"/>
    </row>
    <row r="10" s="180" customFormat="1" ht="30" customHeight="1" spans="1:5">
      <c r="A10" s="231" t="s">
        <v>13</v>
      </c>
      <c r="B10" s="35"/>
      <c r="C10" s="232"/>
      <c r="D10" s="232">
        <f t="shared" si="1"/>
        <v>0</v>
      </c>
      <c r="E10" s="200"/>
    </row>
    <row r="11" s="180" customFormat="1" ht="30" customHeight="1" spans="1:5">
      <c r="A11" s="231" t="s">
        <v>14</v>
      </c>
      <c r="B11" s="232">
        <v>2000</v>
      </c>
      <c r="C11" s="232"/>
      <c r="D11" s="232">
        <f t="shared" si="1"/>
        <v>2000</v>
      </c>
      <c r="E11" s="200"/>
    </row>
    <row r="12" s="180" customFormat="1" ht="30" customHeight="1" spans="1:5">
      <c r="A12" s="231" t="s">
        <v>15</v>
      </c>
      <c r="B12" s="35">
        <v>300</v>
      </c>
      <c r="C12" s="232"/>
      <c r="D12" s="232">
        <f t="shared" si="1"/>
        <v>300</v>
      </c>
      <c r="E12" s="200"/>
    </row>
    <row r="13" s="180" customFormat="1" ht="30" customHeight="1" spans="1:5">
      <c r="A13" s="231" t="s">
        <v>16</v>
      </c>
      <c r="B13" s="35">
        <v>650</v>
      </c>
      <c r="C13" s="232"/>
      <c r="D13" s="232">
        <f t="shared" si="1"/>
        <v>650</v>
      </c>
      <c r="E13" s="200"/>
    </row>
    <row r="14" s="180" customFormat="1" ht="30" customHeight="1" spans="1:5">
      <c r="A14" s="231" t="s">
        <v>17</v>
      </c>
      <c r="B14" s="35">
        <v>2100</v>
      </c>
      <c r="C14" s="232"/>
      <c r="D14" s="232">
        <f t="shared" si="1"/>
        <v>2100</v>
      </c>
      <c r="E14" s="200"/>
    </row>
    <row r="15" s="180" customFormat="1" ht="30" customHeight="1" spans="1:5">
      <c r="A15" s="231" t="s">
        <v>18</v>
      </c>
      <c r="B15" s="35">
        <v>270</v>
      </c>
      <c r="C15" s="232"/>
      <c r="D15" s="232">
        <f t="shared" si="1"/>
        <v>270</v>
      </c>
      <c r="E15" s="200"/>
    </row>
    <row r="16" s="180" customFormat="1" ht="30" customHeight="1" spans="1:5">
      <c r="A16" s="231" t="s">
        <v>19</v>
      </c>
      <c r="B16" s="35">
        <v>4400</v>
      </c>
      <c r="C16" s="232"/>
      <c r="D16" s="232">
        <f t="shared" si="1"/>
        <v>4400</v>
      </c>
      <c r="E16" s="200"/>
    </row>
    <row r="17" s="180" customFormat="1" ht="30" customHeight="1" spans="1:5">
      <c r="A17" s="231" t="s">
        <v>20</v>
      </c>
      <c r="B17" s="35">
        <v>9500</v>
      </c>
      <c r="C17" s="232"/>
      <c r="D17" s="232">
        <f t="shared" si="1"/>
        <v>9500</v>
      </c>
      <c r="E17" s="200"/>
    </row>
    <row r="18" s="180" customFormat="1" ht="30" customHeight="1" spans="1:5">
      <c r="A18" s="231" t="s">
        <v>21</v>
      </c>
      <c r="B18" s="35">
        <v>660</v>
      </c>
      <c r="C18" s="232"/>
      <c r="D18" s="232">
        <f t="shared" si="1"/>
        <v>660</v>
      </c>
      <c r="E18" s="200"/>
    </row>
    <row r="19" s="180" customFormat="1" ht="30" customHeight="1" spans="1:5">
      <c r="A19" s="231" t="s">
        <v>22</v>
      </c>
      <c r="B19" s="35"/>
      <c r="C19" s="232"/>
      <c r="D19" s="232">
        <f t="shared" si="1"/>
        <v>0</v>
      </c>
      <c r="E19" s="200"/>
    </row>
    <row r="20" s="180" customFormat="1" ht="30" customHeight="1" spans="1:5">
      <c r="A20" s="231" t="s">
        <v>23</v>
      </c>
      <c r="B20" s="232"/>
      <c r="C20" s="232"/>
      <c r="D20" s="232">
        <f t="shared" si="1"/>
        <v>0</v>
      </c>
      <c r="E20" s="200"/>
    </row>
    <row r="21" s="180" customFormat="1" ht="30" customHeight="1" spans="1:5">
      <c r="A21" s="231" t="s">
        <v>24</v>
      </c>
      <c r="B21" s="232"/>
      <c r="C21" s="232"/>
      <c r="D21" s="232">
        <f t="shared" si="1"/>
        <v>0</v>
      </c>
      <c r="E21" s="200"/>
    </row>
    <row r="22" s="238" customFormat="1" ht="30" customHeight="1" spans="1:5">
      <c r="A22" s="231" t="s">
        <v>25</v>
      </c>
      <c r="B22" s="232">
        <v>700</v>
      </c>
      <c r="C22" s="232">
        <f>SUM(C23:C29)</f>
        <v>0</v>
      </c>
      <c r="D22" s="232">
        <f t="shared" si="1"/>
        <v>700</v>
      </c>
      <c r="E22" s="200"/>
    </row>
    <row r="23" s="180" customFormat="1" ht="30" customHeight="1" spans="1:5">
      <c r="A23" s="231" t="s">
        <v>26</v>
      </c>
      <c r="B23" s="35">
        <v>5200</v>
      </c>
      <c r="C23" s="232"/>
      <c r="D23" s="232">
        <f t="shared" si="1"/>
        <v>5200</v>
      </c>
      <c r="E23" s="200"/>
    </row>
    <row r="24" s="180" customFormat="1" ht="30" customHeight="1" spans="1:5">
      <c r="A24" s="231" t="s">
        <v>27</v>
      </c>
      <c r="B24" s="35"/>
      <c r="C24" s="232"/>
      <c r="D24" s="232">
        <f t="shared" si="1"/>
        <v>0</v>
      </c>
      <c r="E24" s="200"/>
    </row>
    <row r="25" s="180" customFormat="1" ht="30" customHeight="1" spans="1:5">
      <c r="A25" s="231" t="s">
        <v>28</v>
      </c>
      <c r="B25" s="232">
        <v>15</v>
      </c>
      <c r="C25" s="232"/>
      <c r="D25" s="232">
        <f t="shared" si="1"/>
        <v>15</v>
      </c>
      <c r="E25" s="200"/>
    </row>
    <row r="26" s="180" customFormat="1" ht="30" customHeight="1" spans="1:5">
      <c r="A26" s="231" t="s">
        <v>29</v>
      </c>
      <c r="B26" s="35"/>
      <c r="C26" s="232"/>
      <c r="D26" s="232">
        <f t="shared" si="1"/>
        <v>0</v>
      </c>
      <c r="E26" s="200"/>
    </row>
    <row r="27" s="180" customFormat="1" ht="30" customHeight="1" spans="1:5">
      <c r="A27" s="231" t="s">
        <v>30</v>
      </c>
      <c r="B27" s="232">
        <f>SUM(B28:B35)</f>
        <v>24410</v>
      </c>
      <c r="C27" s="232"/>
      <c r="D27" s="232">
        <f t="shared" si="1"/>
        <v>24410</v>
      </c>
      <c r="E27" s="200"/>
    </row>
    <row r="28" s="180" customFormat="1" ht="30" customHeight="1" spans="1:5">
      <c r="A28" s="231" t="s">
        <v>31</v>
      </c>
      <c r="B28" s="35">
        <v>6600</v>
      </c>
      <c r="C28" s="232"/>
      <c r="D28" s="232">
        <f t="shared" si="1"/>
        <v>6600</v>
      </c>
      <c r="E28" s="200"/>
    </row>
    <row r="29" s="180" customFormat="1" ht="30" customHeight="1" spans="1:5">
      <c r="A29" s="231" t="s">
        <v>32</v>
      </c>
      <c r="B29" s="35">
        <v>1200</v>
      </c>
      <c r="C29" s="232"/>
      <c r="D29" s="232">
        <f t="shared" si="1"/>
        <v>1200</v>
      </c>
      <c r="E29" s="200"/>
    </row>
    <row r="30" s="238" customFormat="1" ht="30" customHeight="1" spans="1:5">
      <c r="A30" s="231" t="s">
        <v>33</v>
      </c>
      <c r="B30" s="35">
        <v>1100</v>
      </c>
      <c r="C30" s="232"/>
      <c r="D30" s="232">
        <f t="shared" si="1"/>
        <v>1100</v>
      </c>
      <c r="E30" s="200"/>
    </row>
    <row r="31" s="180" customFormat="1" ht="30" customHeight="1" spans="1:5">
      <c r="A31" s="231" t="s">
        <v>34</v>
      </c>
      <c r="B31" s="232"/>
      <c r="C31" s="232"/>
      <c r="D31" s="232">
        <f t="shared" si="1"/>
        <v>0</v>
      </c>
      <c r="E31" s="200"/>
    </row>
    <row r="32" s="180" customFormat="1" ht="30" customHeight="1" spans="1:5">
      <c r="A32" s="231" t="s">
        <v>35</v>
      </c>
      <c r="B32" s="35">
        <v>13210</v>
      </c>
      <c r="C32" s="232"/>
      <c r="D32" s="232">
        <f t="shared" si="1"/>
        <v>13210</v>
      </c>
      <c r="E32" s="200"/>
    </row>
    <row r="33" s="180" customFormat="1" ht="30" customHeight="1" spans="1:5">
      <c r="A33" s="231" t="s">
        <v>36</v>
      </c>
      <c r="B33" s="35">
        <v>1200</v>
      </c>
      <c r="C33" s="232"/>
      <c r="D33" s="232">
        <f t="shared" si="1"/>
        <v>1200</v>
      </c>
      <c r="E33" s="200"/>
    </row>
    <row r="34" s="180" customFormat="1" ht="30" customHeight="1" spans="1:5">
      <c r="A34" s="231" t="s">
        <v>37</v>
      </c>
      <c r="B34" s="35">
        <v>700</v>
      </c>
      <c r="C34" s="232"/>
      <c r="D34" s="232">
        <f t="shared" si="1"/>
        <v>700</v>
      </c>
      <c r="E34" s="200"/>
    </row>
    <row r="35" s="180" customFormat="1" ht="30" customHeight="1" spans="1:5">
      <c r="A35" s="231" t="s">
        <v>38</v>
      </c>
      <c r="B35" s="35">
        <v>400</v>
      </c>
      <c r="C35" s="232"/>
      <c r="D35" s="232">
        <f t="shared" si="1"/>
        <v>400</v>
      </c>
      <c r="E35" s="200"/>
    </row>
    <row r="36" s="180" customFormat="1" ht="30" customHeight="1" spans="1:5">
      <c r="A36" s="228" t="s">
        <v>39</v>
      </c>
      <c r="B36" s="229">
        <f>SUM(B37:B39)</f>
        <v>12492</v>
      </c>
      <c r="C36" s="229">
        <f>SUM(C37:C39)</f>
        <v>16400</v>
      </c>
      <c r="D36" s="229">
        <f t="shared" si="1"/>
        <v>28892</v>
      </c>
      <c r="E36" s="200"/>
    </row>
    <row r="37" s="180" customFormat="1" ht="30" customHeight="1" spans="1:5">
      <c r="A37" s="231" t="s">
        <v>40</v>
      </c>
      <c r="B37" s="232">
        <v>3000</v>
      </c>
      <c r="C37" s="232">
        <v>16400</v>
      </c>
      <c r="D37" s="232">
        <f t="shared" si="1"/>
        <v>19400</v>
      </c>
      <c r="E37" s="206"/>
    </row>
    <row r="38" s="180" customFormat="1" ht="30" customHeight="1" spans="1:5">
      <c r="A38" s="231" t="s">
        <v>41</v>
      </c>
      <c r="B38" s="232"/>
      <c r="C38" s="232"/>
      <c r="D38" s="232">
        <f t="shared" si="1"/>
        <v>0</v>
      </c>
      <c r="E38" s="206"/>
    </row>
    <row r="39" s="180" customFormat="1" ht="30" customHeight="1" spans="1:5">
      <c r="A39" s="231" t="s">
        <v>42</v>
      </c>
      <c r="B39" s="232">
        <v>9492</v>
      </c>
      <c r="C39" s="232"/>
      <c r="D39" s="232">
        <f t="shared" si="1"/>
        <v>9492</v>
      </c>
      <c r="E39" s="206"/>
    </row>
    <row r="40" s="180" customFormat="1" ht="30" customHeight="1" spans="1:5">
      <c r="A40" s="228" t="s">
        <v>43</v>
      </c>
      <c r="B40" s="229">
        <f>B41+B69+B70+B71+B72</f>
        <v>279022</v>
      </c>
      <c r="C40" s="229">
        <f>C41+C66+C70+C71+C72</f>
        <v>0</v>
      </c>
      <c r="D40" s="229">
        <f t="shared" si="1"/>
        <v>279022</v>
      </c>
      <c r="E40" s="200"/>
    </row>
    <row r="41" s="180" customFormat="1" ht="30" customHeight="1" spans="1:5">
      <c r="A41" s="231" t="s">
        <v>44</v>
      </c>
      <c r="B41" s="232">
        <f>B42+B49+B68</f>
        <v>240780</v>
      </c>
      <c r="C41" s="232">
        <f>C42+C48+C65</f>
        <v>0</v>
      </c>
      <c r="D41" s="232">
        <f t="shared" si="1"/>
        <v>240780</v>
      </c>
      <c r="E41" s="200"/>
    </row>
    <row r="42" s="180" customFormat="1" ht="30" customHeight="1" spans="1:5">
      <c r="A42" s="231" t="s">
        <v>45</v>
      </c>
      <c r="B42" s="232">
        <f>SUM(B43:B47)</f>
        <v>8187</v>
      </c>
      <c r="C42" s="232">
        <f>SUM(C43:C47)</f>
        <v>0</v>
      </c>
      <c r="D42" s="232">
        <f t="shared" si="1"/>
        <v>8187</v>
      </c>
      <c r="E42" s="200"/>
    </row>
    <row r="43" s="180" customFormat="1" ht="30" customHeight="1" spans="1:5">
      <c r="A43" s="231" t="s">
        <v>46</v>
      </c>
      <c r="B43" s="232">
        <v>309</v>
      </c>
      <c r="C43" s="232"/>
      <c r="D43" s="232">
        <f t="shared" si="1"/>
        <v>309</v>
      </c>
      <c r="E43" s="200"/>
    </row>
    <row r="44" s="180" customFormat="1" ht="30" customHeight="1" spans="1:5">
      <c r="A44" s="231" t="s">
        <v>47</v>
      </c>
      <c r="B44" s="232"/>
      <c r="C44" s="232"/>
      <c r="D44" s="232">
        <f t="shared" si="1"/>
        <v>0</v>
      </c>
      <c r="E44" s="200"/>
    </row>
    <row r="45" s="180" customFormat="1" ht="30" customHeight="1" spans="1:5">
      <c r="A45" s="231" t="s">
        <v>48</v>
      </c>
      <c r="B45" s="232">
        <v>420</v>
      </c>
      <c r="C45" s="232"/>
      <c r="D45" s="232">
        <f t="shared" si="1"/>
        <v>420</v>
      </c>
      <c r="E45" s="200"/>
    </row>
    <row r="46" s="180" customFormat="1" ht="30" customHeight="1" spans="1:5">
      <c r="A46" s="231" t="s">
        <v>49</v>
      </c>
      <c r="B46" s="232">
        <v>1</v>
      </c>
      <c r="C46" s="232"/>
      <c r="D46" s="232">
        <f t="shared" si="1"/>
        <v>1</v>
      </c>
      <c r="E46" s="200"/>
    </row>
    <row r="47" s="180" customFormat="1" ht="30" customHeight="1" spans="1:5">
      <c r="A47" s="231" t="s">
        <v>50</v>
      </c>
      <c r="B47" s="232">
        <v>7457</v>
      </c>
      <c r="C47" s="232"/>
      <c r="D47" s="232">
        <f t="shared" si="1"/>
        <v>7457</v>
      </c>
      <c r="E47" s="200"/>
    </row>
    <row r="48" s="180" customFormat="1" ht="30" customHeight="1" spans="1:5">
      <c r="A48" s="231" t="s">
        <v>51</v>
      </c>
      <c r="B48" s="232"/>
      <c r="C48" s="232">
        <f>SUM(C50:C64)</f>
        <v>0</v>
      </c>
      <c r="D48" s="232">
        <f>SUM(D50:D64)</f>
        <v>176809</v>
      </c>
      <c r="E48" s="200"/>
    </row>
    <row r="49" s="180" customFormat="1" ht="30" customHeight="1" spans="1:5">
      <c r="A49" s="231" t="s">
        <v>52</v>
      </c>
      <c r="B49" s="232">
        <f>SUM(B50:B67)</f>
        <v>211655</v>
      </c>
      <c r="C49" s="232">
        <f>SUM(C50:C67)</f>
        <v>0</v>
      </c>
      <c r="D49" s="232">
        <f>B49+C49</f>
        <v>211655</v>
      </c>
      <c r="E49" s="200"/>
    </row>
    <row r="50" s="180" customFormat="1" ht="30" customHeight="1" spans="1:5">
      <c r="A50" s="231" t="s">
        <v>53</v>
      </c>
      <c r="B50" s="232"/>
      <c r="C50" s="232"/>
      <c r="D50" s="232">
        <f t="shared" ref="D50:D71" si="2">B50+C50</f>
        <v>0</v>
      </c>
      <c r="E50" s="200"/>
    </row>
    <row r="51" s="180" customFormat="1" ht="30" customHeight="1" spans="1:5">
      <c r="A51" s="231" t="s">
        <v>54</v>
      </c>
      <c r="B51" s="232">
        <v>71256</v>
      </c>
      <c r="C51" s="232"/>
      <c r="D51" s="232">
        <f t="shared" si="2"/>
        <v>71256</v>
      </c>
      <c r="E51" s="200"/>
    </row>
    <row r="52" s="180" customFormat="1" ht="30" customHeight="1" spans="1:5">
      <c r="A52" s="231" t="s">
        <v>55</v>
      </c>
      <c r="B52" s="232">
        <v>4137</v>
      </c>
      <c r="C52" s="232"/>
      <c r="D52" s="232">
        <f t="shared" si="2"/>
        <v>4137</v>
      </c>
      <c r="E52" s="200"/>
    </row>
    <row r="53" s="180" customFormat="1" ht="30" customHeight="1" spans="1:5">
      <c r="A53" s="231" t="s">
        <v>56</v>
      </c>
      <c r="B53" s="232">
        <v>1407</v>
      </c>
      <c r="C53" s="232"/>
      <c r="D53" s="232">
        <f t="shared" si="2"/>
        <v>1407</v>
      </c>
      <c r="E53" s="200"/>
    </row>
    <row r="54" s="180" customFormat="1" ht="30" customHeight="1" spans="1:5">
      <c r="A54" s="231" t="s">
        <v>57</v>
      </c>
      <c r="B54" s="232"/>
      <c r="C54" s="232"/>
      <c r="D54" s="232">
        <f t="shared" si="2"/>
        <v>0</v>
      </c>
      <c r="E54" s="200"/>
    </row>
    <row r="55" s="180" customFormat="1" ht="30" customHeight="1" spans="1:5">
      <c r="A55" s="231" t="s">
        <v>58</v>
      </c>
      <c r="B55" s="232"/>
      <c r="C55" s="232"/>
      <c r="D55" s="232">
        <f t="shared" si="2"/>
        <v>0</v>
      </c>
      <c r="E55" s="200"/>
    </row>
    <row r="56" s="180" customFormat="1" ht="30" customHeight="1" spans="1:5">
      <c r="A56" s="231" t="s">
        <v>59</v>
      </c>
      <c r="B56" s="232"/>
      <c r="C56" s="232"/>
      <c r="D56" s="232">
        <f t="shared" si="2"/>
        <v>0</v>
      </c>
      <c r="E56" s="200"/>
    </row>
    <row r="57" s="180" customFormat="1" ht="30" customHeight="1" spans="1:5">
      <c r="A57" s="231" t="s">
        <v>60</v>
      </c>
      <c r="B57" s="232">
        <v>46229</v>
      </c>
      <c r="C57" s="232"/>
      <c r="D57" s="232">
        <f t="shared" si="2"/>
        <v>46229</v>
      </c>
      <c r="E57" s="200"/>
    </row>
    <row r="58" s="180" customFormat="1" ht="30" customHeight="1" spans="1:5">
      <c r="A58" s="231" t="s">
        <v>61</v>
      </c>
      <c r="B58" s="232">
        <v>34029</v>
      </c>
      <c r="C58" s="232"/>
      <c r="D58" s="232"/>
      <c r="E58" s="200"/>
    </row>
    <row r="59" s="180" customFormat="1" ht="30" customHeight="1" spans="1:5">
      <c r="A59" s="231" t="s">
        <v>62</v>
      </c>
      <c r="B59" s="232">
        <v>817</v>
      </c>
      <c r="C59" s="232"/>
      <c r="D59" s="232"/>
      <c r="E59" s="200"/>
    </row>
    <row r="60" s="180" customFormat="1" ht="30" customHeight="1" spans="1:5">
      <c r="A60" s="231" t="s">
        <v>63</v>
      </c>
      <c r="B60" s="232"/>
      <c r="C60" s="232"/>
      <c r="D60" s="232">
        <f t="shared" ref="D60:D69" si="3">B60+C60</f>
        <v>0</v>
      </c>
      <c r="E60" s="200"/>
    </row>
    <row r="61" s="180" customFormat="1" ht="30" customHeight="1" spans="1:5">
      <c r="A61" s="231" t="s">
        <v>64</v>
      </c>
      <c r="B61" s="232"/>
      <c r="C61" s="232"/>
      <c r="D61" s="232">
        <f t="shared" si="3"/>
        <v>0</v>
      </c>
      <c r="E61" s="200"/>
    </row>
    <row r="62" s="180" customFormat="1" ht="30" customHeight="1" spans="1:5">
      <c r="A62" s="231" t="s">
        <v>65</v>
      </c>
      <c r="B62" s="232">
        <v>18159</v>
      </c>
      <c r="C62" s="232"/>
      <c r="D62" s="232">
        <f t="shared" si="3"/>
        <v>18159</v>
      </c>
      <c r="E62" s="200"/>
    </row>
    <row r="63" s="180" customFormat="1" ht="30" customHeight="1" spans="1:5">
      <c r="A63" s="231" t="s">
        <v>66</v>
      </c>
      <c r="B63" s="232">
        <v>35621</v>
      </c>
      <c r="C63" s="232"/>
      <c r="D63" s="232">
        <f t="shared" si="3"/>
        <v>35621</v>
      </c>
      <c r="E63" s="200"/>
    </row>
    <row r="64" s="180" customFormat="1" ht="30" customHeight="1" spans="1:5">
      <c r="A64" s="231" t="s">
        <v>67</v>
      </c>
      <c r="B64" s="232"/>
      <c r="C64" s="232"/>
      <c r="D64" s="232">
        <f t="shared" si="3"/>
        <v>0</v>
      </c>
      <c r="E64" s="200"/>
    </row>
    <row r="65" s="180" customFormat="1" ht="30" customHeight="1" spans="1:5">
      <c r="A65" s="231" t="s">
        <v>68</v>
      </c>
      <c r="B65" s="247"/>
      <c r="C65" s="232"/>
      <c r="D65" s="232">
        <f t="shared" si="3"/>
        <v>0</v>
      </c>
      <c r="E65" s="200"/>
    </row>
    <row r="66" s="180" customFormat="1" ht="30" customHeight="1" spans="1:5">
      <c r="A66" s="231" t="s">
        <v>69</v>
      </c>
      <c r="B66" s="232"/>
      <c r="C66" s="232">
        <f>SUM(C67:C68)</f>
        <v>0</v>
      </c>
      <c r="D66" s="232">
        <f t="shared" si="3"/>
        <v>0</v>
      </c>
      <c r="E66" s="200"/>
    </row>
    <row r="67" s="180" customFormat="1" ht="30" customHeight="1" spans="1:5">
      <c r="A67" s="231" t="s">
        <v>70</v>
      </c>
      <c r="B67" s="232"/>
      <c r="C67" s="232"/>
      <c r="D67" s="232">
        <f t="shared" si="3"/>
        <v>0</v>
      </c>
      <c r="E67" s="200"/>
    </row>
    <row r="68" s="180" customFormat="1" ht="30" customHeight="1" spans="1:5">
      <c r="A68" s="231" t="s">
        <v>71</v>
      </c>
      <c r="B68" s="232">
        <v>20938</v>
      </c>
      <c r="C68" s="232"/>
      <c r="D68" s="232">
        <f t="shared" si="3"/>
        <v>20938</v>
      </c>
      <c r="E68" s="200"/>
    </row>
    <row r="69" s="180" customFormat="1" ht="30" customHeight="1" spans="1:5">
      <c r="A69" s="231" t="s">
        <v>72</v>
      </c>
      <c r="B69" s="232">
        <v>0</v>
      </c>
      <c r="C69" s="232"/>
      <c r="D69" s="232"/>
      <c r="E69" s="200"/>
    </row>
    <row r="70" s="180" customFormat="1" ht="30" customHeight="1" spans="1:5">
      <c r="A70" s="231" t="s">
        <v>73</v>
      </c>
      <c r="B70" s="248">
        <v>12050</v>
      </c>
      <c r="C70" s="232"/>
      <c r="D70" s="232">
        <f>B70+C70</f>
        <v>12050</v>
      </c>
      <c r="E70" s="200"/>
    </row>
    <row r="71" s="180" customFormat="1" ht="30" customHeight="1" spans="1:5">
      <c r="A71" s="231" t="s">
        <v>74</v>
      </c>
      <c r="B71" s="232">
        <v>0</v>
      </c>
      <c r="C71" s="232"/>
      <c r="D71" s="232"/>
      <c r="E71" s="200"/>
    </row>
    <row r="72" s="180" customFormat="1" ht="30" customHeight="1" spans="1:5">
      <c r="A72" s="231" t="s">
        <v>75</v>
      </c>
      <c r="B72" s="248">
        <v>26192</v>
      </c>
      <c r="C72" s="232"/>
      <c r="D72" s="232">
        <f>B72+C72</f>
        <v>26192</v>
      </c>
      <c r="E72" s="200"/>
    </row>
    <row r="73" s="180" customFormat="1" ht="30" customHeight="1" spans="1:5">
      <c r="A73" s="207" t="s">
        <v>76</v>
      </c>
      <c r="B73" s="229">
        <f>B5+B36+B40</f>
        <v>349919</v>
      </c>
      <c r="C73" s="229">
        <f t="shared" ref="C73:D73" si="4">C5+C36+C40</f>
        <v>16400</v>
      </c>
      <c r="D73" s="229">
        <f t="shared" si="4"/>
        <v>366319</v>
      </c>
      <c r="E73" s="249"/>
    </row>
  </sheetData>
  <mergeCells count="1">
    <mergeCell ref="A2:E2"/>
  </mergeCells>
  <printOptions horizontalCentered="1"/>
  <pageMargins left="0.354166666666667" right="0.354166666666667" top="0.590277777777778" bottom="0.511805555555556" header="0.196527777777778" footer="0.2"/>
  <pageSetup paperSize="9"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2"/>
  <sheetViews>
    <sheetView zoomScale="85" zoomScaleNormal="85" workbookViewId="0">
      <selection activeCell="D16" sqref="D16"/>
    </sheetView>
  </sheetViews>
  <sheetFormatPr defaultColWidth="8.55" defaultRowHeight="13.5"/>
  <cols>
    <col min="1" max="1" width="6.40833333333333" style="66" customWidth="1"/>
    <col min="2" max="2" width="19.2833333333333" style="66" customWidth="1"/>
    <col min="3" max="3" width="34.1166666666667" style="66" customWidth="1"/>
    <col min="4" max="4" width="48.825" style="67" customWidth="1"/>
    <col min="5" max="5" width="23.7" style="67" customWidth="1"/>
    <col min="6" max="6" width="21.05" style="66" customWidth="1"/>
    <col min="7" max="7" width="11.2916666666667" style="66" customWidth="1"/>
    <col min="8" max="8" width="12.15" style="66"/>
    <col min="9" max="9" width="12.475" style="66" customWidth="1"/>
    <col min="10" max="16384" width="8.55" style="66"/>
  </cols>
  <sheetData>
    <row r="1" ht="27" spans="1:1">
      <c r="A1" s="68" t="s">
        <v>319</v>
      </c>
    </row>
    <row r="2" s="66" customFormat="1" ht="43" customHeight="1" spans="1:9">
      <c r="A2" s="69" t="s">
        <v>320</v>
      </c>
      <c r="B2" s="69"/>
      <c r="C2" s="69"/>
      <c r="D2" s="69"/>
      <c r="E2" s="69"/>
      <c r="F2" s="69"/>
      <c r="G2" s="69"/>
      <c r="H2" s="69"/>
      <c r="I2" s="69"/>
    </row>
    <row r="3" s="66" customFormat="1" ht="19" customHeight="1" spans="1:8">
      <c r="A3" s="70" t="s">
        <v>321</v>
      </c>
      <c r="B3" s="70"/>
      <c r="C3" s="70"/>
      <c r="D3" s="70"/>
      <c r="E3" s="70"/>
      <c r="F3" s="70"/>
      <c r="G3" s="70"/>
      <c r="H3" s="70" t="s">
        <v>322</v>
      </c>
    </row>
    <row r="4" s="66" customFormat="1" ht="57" customHeight="1" spans="1:9">
      <c r="A4" s="71" t="s">
        <v>270</v>
      </c>
      <c r="B4" s="72" t="s">
        <v>323</v>
      </c>
      <c r="C4" s="72" t="s">
        <v>324</v>
      </c>
      <c r="D4" s="72" t="s">
        <v>325</v>
      </c>
      <c r="E4" s="72" t="s">
        <v>313</v>
      </c>
      <c r="F4" s="72" t="s">
        <v>326</v>
      </c>
      <c r="G4" s="72" t="s">
        <v>327</v>
      </c>
      <c r="H4" s="71" t="s">
        <v>328</v>
      </c>
      <c r="I4" s="71" t="s">
        <v>7</v>
      </c>
    </row>
    <row r="5" s="66" customFormat="1" ht="25" customHeight="1" spans="1:9">
      <c r="A5" s="73" t="s">
        <v>329</v>
      </c>
      <c r="B5" s="74"/>
      <c r="C5" s="74"/>
      <c r="D5" s="74"/>
      <c r="E5" s="75"/>
      <c r="F5" s="76">
        <f t="shared" ref="F5:H5" si="0">SUM(F6:F102)</f>
        <v>5106.78</v>
      </c>
      <c r="G5" s="76">
        <f t="shared" si="0"/>
        <v>733.28</v>
      </c>
      <c r="H5" s="76">
        <f t="shared" si="0"/>
        <v>4300</v>
      </c>
      <c r="I5" s="76">
        <v>73.51</v>
      </c>
    </row>
    <row r="6" s="66" customFormat="1" ht="46" customHeight="1" spans="1:9">
      <c r="A6" s="77">
        <v>1</v>
      </c>
      <c r="B6" s="77" t="s">
        <v>330</v>
      </c>
      <c r="C6" s="77" t="s">
        <v>304</v>
      </c>
      <c r="D6" s="77" t="s">
        <v>331</v>
      </c>
      <c r="E6" s="77" t="s">
        <v>317</v>
      </c>
      <c r="F6" s="76">
        <v>13.01</v>
      </c>
      <c r="G6" s="77">
        <v>0</v>
      </c>
      <c r="H6" s="77">
        <v>13.01</v>
      </c>
      <c r="I6" s="77"/>
    </row>
    <row r="7" s="66" customFormat="1" ht="53" customHeight="1" spans="1:9">
      <c r="A7" s="77">
        <v>2</v>
      </c>
      <c r="B7" s="77" t="s">
        <v>332</v>
      </c>
      <c r="C7" s="77" t="s">
        <v>304</v>
      </c>
      <c r="D7" s="77" t="s">
        <v>333</v>
      </c>
      <c r="E7" s="77" t="s">
        <v>317</v>
      </c>
      <c r="F7" s="76">
        <v>21.04</v>
      </c>
      <c r="G7" s="77">
        <v>0</v>
      </c>
      <c r="H7" s="77">
        <v>21.04</v>
      </c>
      <c r="I7" s="77"/>
    </row>
    <row r="8" s="66" customFormat="1" ht="46" customHeight="1" spans="1:9">
      <c r="A8" s="77">
        <v>3</v>
      </c>
      <c r="B8" s="77" t="s">
        <v>334</v>
      </c>
      <c r="C8" s="77" t="s">
        <v>304</v>
      </c>
      <c r="D8" s="77" t="s">
        <v>335</v>
      </c>
      <c r="E8" s="77" t="s">
        <v>317</v>
      </c>
      <c r="F8" s="76">
        <v>6.52</v>
      </c>
      <c r="G8" s="77">
        <v>0</v>
      </c>
      <c r="H8" s="77">
        <v>6.52</v>
      </c>
      <c r="I8" s="77"/>
    </row>
    <row r="9" s="66" customFormat="1" ht="46" customHeight="1" spans="1:9">
      <c r="A9" s="77">
        <v>4</v>
      </c>
      <c r="B9" s="77" t="s">
        <v>336</v>
      </c>
      <c r="C9" s="77" t="s">
        <v>304</v>
      </c>
      <c r="D9" s="77" t="s">
        <v>337</v>
      </c>
      <c r="E9" s="77" t="s">
        <v>317</v>
      </c>
      <c r="F9" s="76">
        <v>7.3</v>
      </c>
      <c r="G9" s="77">
        <v>0</v>
      </c>
      <c r="H9" s="77">
        <v>7.3</v>
      </c>
      <c r="I9" s="77"/>
    </row>
    <row r="10" s="66" customFormat="1" ht="46" customHeight="1" spans="1:9">
      <c r="A10" s="77">
        <v>5</v>
      </c>
      <c r="B10" s="77" t="s">
        <v>338</v>
      </c>
      <c r="C10" s="77" t="s">
        <v>304</v>
      </c>
      <c r="D10" s="77" t="s">
        <v>339</v>
      </c>
      <c r="E10" s="77" t="s">
        <v>317</v>
      </c>
      <c r="F10" s="76">
        <v>5.66</v>
      </c>
      <c r="G10" s="77">
        <v>0</v>
      </c>
      <c r="H10" s="77">
        <v>5.66</v>
      </c>
      <c r="I10" s="77"/>
    </row>
    <row r="11" s="66" customFormat="1" ht="46" customHeight="1" spans="1:9">
      <c r="A11" s="77">
        <v>6</v>
      </c>
      <c r="B11" s="77" t="s">
        <v>340</v>
      </c>
      <c r="C11" s="77" t="s">
        <v>304</v>
      </c>
      <c r="D11" s="77" t="s">
        <v>341</v>
      </c>
      <c r="E11" s="77" t="s">
        <v>317</v>
      </c>
      <c r="F11" s="76">
        <v>1851.52</v>
      </c>
      <c r="G11" s="77">
        <v>300</v>
      </c>
      <c r="H11" s="77">
        <v>1551.52</v>
      </c>
      <c r="I11" s="77"/>
    </row>
    <row r="12" s="66" customFormat="1" ht="46" customHeight="1" spans="1:9">
      <c r="A12" s="77">
        <v>7</v>
      </c>
      <c r="B12" s="77" t="s">
        <v>342</v>
      </c>
      <c r="C12" s="77" t="s">
        <v>292</v>
      </c>
      <c r="D12" s="77" t="s">
        <v>343</v>
      </c>
      <c r="E12" s="77" t="s">
        <v>317</v>
      </c>
      <c r="F12" s="76">
        <v>172.52</v>
      </c>
      <c r="G12" s="76">
        <v>69</v>
      </c>
      <c r="H12" s="77">
        <v>103.52</v>
      </c>
      <c r="I12" s="77"/>
    </row>
    <row r="13" s="66" customFormat="1" ht="46" customHeight="1" spans="1:9">
      <c r="A13" s="77">
        <v>8</v>
      </c>
      <c r="B13" s="77" t="s">
        <v>344</v>
      </c>
      <c r="C13" s="77" t="s">
        <v>292</v>
      </c>
      <c r="D13" s="77" t="s">
        <v>345</v>
      </c>
      <c r="E13" s="77" t="s">
        <v>317</v>
      </c>
      <c r="F13" s="76">
        <v>196.34</v>
      </c>
      <c r="G13" s="77">
        <v>0</v>
      </c>
      <c r="H13" s="77">
        <v>196.34</v>
      </c>
      <c r="I13" s="77"/>
    </row>
    <row r="14" s="66" customFormat="1" ht="46" customHeight="1" spans="1:9">
      <c r="A14" s="77">
        <v>9</v>
      </c>
      <c r="B14" s="77" t="s">
        <v>346</v>
      </c>
      <c r="C14" s="77" t="s">
        <v>292</v>
      </c>
      <c r="D14" s="77" t="s">
        <v>347</v>
      </c>
      <c r="E14" s="77" t="s">
        <v>317</v>
      </c>
      <c r="F14" s="76">
        <v>117.5</v>
      </c>
      <c r="G14" s="77">
        <v>0</v>
      </c>
      <c r="H14" s="77">
        <v>117.5</v>
      </c>
      <c r="I14" s="77"/>
    </row>
    <row r="15" s="66" customFormat="1" ht="46" customHeight="1" spans="1:9">
      <c r="A15" s="77">
        <v>10</v>
      </c>
      <c r="B15" s="77" t="s">
        <v>348</v>
      </c>
      <c r="C15" s="77" t="s">
        <v>349</v>
      </c>
      <c r="D15" s="77" t="s">
        <v>350</v>
      </c>
      <c r="E15" s="77" t="s">
        <v>351</v>
      </c>
      <c r="F15" s="76">
        <v>20.3</v>
      </c>
      <c r="G15" s="77">
        <v>0</v>
      </c>
      <c r="H15" s="77">
        <v>20.3</v>
      </c>
      <c r="I15" s="77"/>
    </row>
    <row r="16" s="66" customFormat="1" ht="46" customHeight="1" spans="1:9">
      <c r="A16" s="77">
        <v>11</v>
      </c>
      <c r="B16" s="77" t="s">
        <v>352</v>
      </c>
      <c r="C16" s="77" t="s">
        <v>349</v>
      </c>
      <c r="D16" s="77" t="s">
        <v>353</v>
      </c>
      <c r="E16" s="77" t="s">
        <v>351</v>
      </c>
      <c r="F16" s="76">
        <v>3.37</v>
      </c>
      <c r="G16" s="77">
        <v>0</v>
      </c>
      <c r="H16" s="77">
        <v>3.37</v>
      </c>
      <c r="I16" s="77"/>
    </row>
    <row r="17" s="66" customFormat="1" ht="46" customHeight="1" spans="1:9">
      <c r="A17" s="77">
        <v>12</v>
      </c>
      <c r="B17" s="77" t="s">
        <v>354</v>
      </c>
      <c r="C17" s="77" t="s">
        <v>355</v>
      </c>
      <c r="D17" s="77" t="s">
        <v>356</v>
      </c>
      <c r="E17" s="77" t="s">
        <v>351</v>
      </c>
      <c r="F17" s="76">
        <v>2.74</v>
      </c>
      <c r="G17" s="77">
        <v>0</v>
      </c>
      <c r="H17" s="77">
        <v>2.74</v>
      </c>
      <c r="I17" s="77"/>
    </row>
    <row r="18" s="66" customFormat="1" ht="46" customHeight="1" spans="1:9">
      <c r="A18" s="77">
        <v>13</v>
      </c>
      <c r="B18" s="77" t="s">
        <v>357</v>
      </c>
      <c r="C18" s="77" t="s">
        <v>355</v>
      </c>
      <c r="D18" s="77" t="s">
        <v>358</v>
      </c>
      <c r="E18" s="77" t="s">
        <v>351</v>
      </c>
      <c r="F18" s="76">
        <v>1.21</v>
      </c>
      <c r="G18" s="77">
        <v>0</v>
      </c>
      <c r="H18" s="77">
        <v>1.21</v>
      </c>
      <c r="I18" s="77"/>
    </row>
    <row r="19" s="66" customFormat="1" ht="46" customHeight="1" spans="1:9">
      <c r="A19" s="77">
        <v>14</v>
      </c>
      <c r="B19" s="77" t="s">
        <v>359</v>
      </c>
      <c r="C19" s="77" t="s">
        <v>355</v>
      </c>
      <c r="D19" s="77" t="s">
        <v>360</v>
      </c>
      <c r="E19" s="77" t="s">
        <v>351</v>
      </c>
      <c r="F19" s="76">
        <v>1.43</v>
      </c>
      <c r="G19" s="77">
        <v>0</v>
      </c>
      <c r="H19" s="77">
        <v>1.43</v>
      </c>
      <c r="I19" s="77"/>
    </row>
    <row r="20" s="66" customFormat="1" ht="46" customHeight="1" spans="1:9">
      <c r="A20" s="77">
        <v>15</v>
      </c>
      <c r="B20" s="77" t="s">
        <v>361</v>
      </c>
      <c r="C20" s="77" t="s">
        <v>355</v>
      </c>
      <c r="D20" s="77" t="s">
        <v>362</v>
      </c>
      <c r="E20" s="77" t="s">
        <v>351</v>
      </c>
      <c r="F20" s="76">
        <v>3.2</v>
      </c>
      <c r="G20" s="77">
        <v>0</v>
      </c>
      <c r="H20" s="77">
        <v>3.2</v>
      </c>
      <c r="I20" s="77"/>
    </row>
    <row r="21" s="66" customFormat="1" ht="46" customHeight="1" spans="1:9">
      <c r="A21" s="77">
        <v>16</v>
      </c>
      <c r="B21" s="77" t="s">
        <v>363</v>
      </c>
      <c r="C21" s="77" t="s">
        <v>355</v>
      </c>
      <c r="D21" s="77" t="s">
        <v>364</v>
      </c>
      <c r="E21" s="77" t="s">
        <v>351</v>
      </c>
      <c r="F21" s="76">
        <v>2.7</v>
      </c>
      <c r="G21" s="77">
        <v>0</v>
      </c>
      <c r="H21" s="77">
        <v>2.7</v>
      </c>
      <c r="I21" s="77"/>
    </row>
    <row r="22" s="66" customFormat="1" ht="46" customHeight="1" spans="1:9">
      <c r="A22" s="77">
        <v>17</v>
      </c>
      <c r="B22" s="77" t="s">
        <v>365</v>
      </c>
      <c r="C22" s="77" t="s">
        <v>355</v>
      </c>
      <c r="D22" s="77" t="s">
        <v>366</v>
      </c>
      <c r="E22" s="77" t="s">
        <v>351</v>
      </c>
      <c r="F22" s="76">
        <v>1.78</v>
      </c>
      <c r="G22" s="77">
        <v>0</v>
      </c>
      <c r="H22" s="77">
        <v>1.78</v>
      </c>
      <c r="I22" s="77"/>
    </row>
    <row r="23" s="66" customFormat="1" ht="46" customHeight="1" spans="1:9">
      <c r="A23" s="77">
        <v>18</v>
      </c>
      <c r="B23" s="77" t="s">
        <v>367</v>
      </c>
      <c r="C23" s="77" t="s">
        <v>355</v>
      </c>
      <c r="D23" s="77" t="s">
        <v>360</v>
      </c>
      <c r="E23" s="77" t="s">
        <v>351</v>
      </c>
      <c r="F23" s="76">
        <v>3.17</v>
      </c>
      <c r="G23" s="77">
        <v>0</v>
      </c>
      <c r="H23" s="77">
        <v>3.17</v>
      </c>
      <c r="I23" s="77"/>
    </row>
    <row r="24" s="66" customFormat="1" ht="46" customHeight="1" spans="1:9">
      <c r="A24" s="77">
        <v>19</v>
      </c>
      <c r="B24" s="77" t="s">
        <v>368</v>
      </c>
      <c r="C24" s="77" t="s">
        <v>355</v>
      </c>
      <c r="D24" s="77" t="s">
        <v>369</v>
      </c>
      <c r="E24" s="77" t="s">
        <v>351</v>
      </c>
      <c r="F24" s="76">
        <v>1.37</v>
      </c>
      <c r="G24" s="77">
        <v>0</v>
      </c>
      <c r="H24" s="77">
        <v>1.37</v>
      </c>
      <c r="I24" s="77"/>
    </row>
    <row r="25" s="66" customFormat="1" ht="46" customHeight="1" spans="1:9">
      <c r="A25" s="77">
        <v>20</v>
      </c>
      <c r="B25" s="77" t="s">
        <v>370</v>
      </c>
      <c r="C25" s="77" t="s">
        <v>355</v>
      </c>
      <c r="D25" s="77" t="s">
        <v>371</v>
      </c>
      <c r="E25" s="77" t="s">
        <v>351</v>
      </c>
      <c r="F25" s="76">
        <v>2.47</v>
      </c>
      <c r="G25" s="77">
        <v>0</v>
      </c>
      <c r="H25" s="77">
        <v>2.47</v>
      </c>
      <c r="I25" s="77"/>
    </row>
    <row r="26" s="66" customFormat="1" ht="46" customHeight="1" spans="1:9">
      <c r="A26" s="77">
        <v>21</v>
      </c>
      <c r="B26" s="77" t="s">
        <v>372</v>
      </c>
      <c r="C26" s="77" t="s">
        <v>373</v>
      </c>
      <c r="D26" s="77" t="s">
        <v>374</v>
      </c>
      <c r="E26" s="77" t="s">
        <v>351</v>
      </c>
      <c r="F26" s="76">
        <v>5.52</v>
      </c>
      <c r="G26" s="77">
        <v>0</v>
      </c>
      <c r="H26" s="77">
        <v>5.52</v>
      </c>
      <c r="I26" s="77"/>
    </row>
    <row r="27" s="66" customFormat="1" ht="46" customHeight="1" spans="1:9">
      <c r="A27" s="77">
        <v>22</v>
      </c>
      <c r="B27" s="77" t="s">
        <v>375</v>
      </c>
      <c r="C27" s="77" t="s">
        <v>373</v>
      </c>
      <c r="D27" s="77" t="s">
        <v>376</v>
      </c>
      <c r="E27" s="77" t="s">
        <v>351</v>
      </c>
      <c r="F27" s="76">
        <v>2.23</v>
      </c>
      <c r="G27" s="77">
        <v>0</v>
      </c>
      <c r="H27" s="77">
        <v>2.23</v>
      </c>
      <c r="I27" s="77"/>
    </row>
    <row r="28" s="66" customFormat="1" ht="46" customHeight="1" spans="1:9">
      <c r="A28" s="77">
        <v>23</v>
      </c>
      <c r="B28" s="77" t="s">
        <v>377</v>
      </c>
      <c r="C28" s="77" t="s">
        <v>373</v>
      </c>
      <c r="D28" s="77" t="s">
        <v>378</v>
      </c>
      <c r="E28" s="77" t="s">
        <v>351</v>
      </c>
      <c r="F28" s="76">
        <v>6.02</v>
      </c>
      <c r="G28" s="77">
        <v>0</v>
      </c>
      <c r="H28" s="77">
        <v>6.02</v>
      </c>
      <c r="I28" s="77"/>
    </row>
    <row r="29" s="66" customFormat="1" ht="46" customHeight="1" spans="1:9">
      <c r="A29" s="77">
        <v>24</v>
      </c>
      <c r="B29" s="77" t="s">
        <v>379</v>
      </c>
      <c r="C29" s="77" t="s">
        <v>373</v>
      </c>
      <c r="D29" s="77" t="s">
        <v>380</v>
      </c>
      <c r="E29" s="77" t="s">
        <v>351</v>
      </c>
      <c r="F29" s="76">
        <v>6.73</v>
      </c>
      <c r="G29" s="77">
        <v>0</v>
      </c>
      <c r="H29" s="77">
        <v>6.73</v>
      </c>
      <c r="I29" s="77"/>
    </row>
    <row r="30" s="66" customFormat="1" ht="46" customHeight="1" spans="1:9">
      <c r="A30" s="77">
        <v>25</v>
      </c>
      <c r="B30" s="77" t="s">
        <v>381</v>
      </c>
      <c r="C30" s="77" t="s">
        <v>373</v>
      </c>
      <c r="D30" s="77" t="s">
        <v>382</v>
      </c>
      <c r="E30" s="77" t="s">
        <v>351</v>
      </c>
      <c r="F30" s="76">
        <v>1.75</v>
      </c>
      <c r="G30" s="77">
        <v>0</v>
      </c>
      <c r="H30" s="77">
        <v>1.75</v>
      </c>
      <c r="I30" s="77"/>
    </row>
    <row r="31" s="66" customFormat="1" ht="46" customHeight="1" spans="1:9">
      <c r="A31" s="77">
        <v>26</v>
      </c>
      <c r="B31" s="77" t="s">
        <v>383</v>
      </c>
      <c r="C31" s="77" t="s">
        <v>373</v>
      </c>
      <c r="D31" s="77" t="s">
        <v>384</v>
      </c>
      <c r="E31" s="77" t="s">
        <v>351</v>
      </c>
      <c r="F31" s="76">
        <v>2.97</v>
      </c>
      <c r="G31" s="77">
        <v>0</v>
      </c>
      <c r="H31" s="77">
        <v>2.97</v>
      </c>
      <c r="I31" s="77"/>
    </row>
    <row r="32" s="66" customFormat="1" ht="46" customHeight="1" spans="1:9">
      <c r="A32" s="77">
        <v>27</v>
      </c>
      <c r="B32" s="77" t="s">
        <v>385</v>
      </c>
      <c r="C32" s="77" t="s">
        <v>373</v>
      </c>
      <c r="D32" s="77" t="s">
        <v>386</v>
      </c>
      <c r="E32" s="77" t="s">
        <v>351</v>
      </c>
      <c r="F32" s="76">
        <v>2.69</v>
      </c>
      <c r="G32" s="77">
        <v>0</v>
      </c>
      <c r="H32" s="77">
        <v>2.69</v>
      </c>
      <c r="I32" s="77"/>
    </row>
    <row r="33" s="66" customFormat="1" ht="46" customHeight="1" spans="1:9">
      <c r="A33" s="77">
        <v>28</v>
      </c>
      <c r="B33" s="77" t="s">
        <v>387</v>
      </c>
      <c r="C33" s="77" t="s">
        <v>373</v>
      </c>
      <c r="D33" s="77" t="s">
        <v>388</v>
      </c>
      <c r="E33" s="77" t="s">
        <v>351</v>
      </c>
      <c r="F33" s="76">
        <v>2.91</v>
      </c>
      <c r="G33" s="77">
        <v>0</v>
      </c>
      <c r="H33" s="77">
        <v>2.91</v>
      </c>
      <c r="I33" s="77"/>
    </row>
    <row r="34" s="66" customFormat="1" ht="46" customHeight="1" spans="1:9">
      <c r="A34" s="77">
        <v>29</v>
      </c>
      <c r="B34" s="77" t="s">
        <v>389</v>
      </c>
      <c r="C34" s="77" t="s">
        <v>373</v>
      </c>
      <c r="D34" s="77" t="s">
        <v>390</v>
      </c>
      <c r="E34" s="77" t="s">
        <v>351</v>
      </c>
      <c r="F34" s="76">
        <v>2.2</v>
      </c>
      <c r="G34" s="77">
        <v>0</v>
      </c>
      <c r="H34" s="77">
        <v>2.2</v>
      </c>
      <c r="I34" s="77"/>
    </row>
    <row r="35" s="66" customFormat="1" ht="46" customHeight="1" spans="1:9">
      <c r="A35" s="77">
        <v>30</v>
      </c>
      <c r="B35" s="77" t="s">
        <v>391</v>
      </c>
      <c r="C35" s="77" t="s">
        <v>373</v>
      </c>
      <c r="D35" s="77" t="s">
        <v>392</v>
      </c>
      <c r="E35" s="77" t="s">
        <v>351</v>
      </c>
      <c r="F35" s="76">
        <v>5.47</v>
      </c>
      <c r="G35" s="77">
        <v>0</v>
      </c>
      <c r="H35" s="77">
        <v>5.47</v>
      </c>
      <c r="I35" s="77"/>
    </row>
    <row r="36" s="66" customFormat="1" ht="46" customHeight="1" spans="1:9">
      <c r="A36" s="77">
        <v>31</v>
      </c>
      <c r="B36" s="77" t="s">
        <v>393</v>
      </c>
      <c r="C36" s="77" t="s">
        <v>373</v>
      </c>
      <c r="D36" s="77" t="s">
        <v>394</v>
      </c>
      <c r="E36" s="77" t="s">
        <v>351</v>
      </c>
      <c r="F36" s="76">
        <v>3.77</v>
      </c>
      <c r="G36" s="77">
        <v>0</v>
      </c>
      <c r="H36" s="77">
        <v>3.77</v>
      </c>
      <c r="I36" s="77"/>
    </row>
    <row r="37" s="66" customFormat="1" ht="46" customHeight="1" spans="1:9">
      <c r="A37" s="77">
        <v>32</v>
      </c>
      <c r="B37" s="77" t="s">
        <v>395</v>
      </c>
      <c r="C37" s="77" t="s">
        <v>396</v>
      </c>
      <c r="D37" s="77" t="s">
        <v>397</v>
      </c>
      <c r="E37" s="77" t="s">
        <v>316</v>
      </c>
      <c r="F37" s="76">
        <v>6.5</v>
      </c>
      <c r="G37" s="77">
        <v>0</v>
      </c>
      <c r="H37" s="77">
        <v>6.5</v>
      </c>
      <c r="I37" s="77"/>
    </row>
    <row r="38" s="66" customFormat="1" ht="46" customHeight="1" spans="1:9">
      <c r="A38" s="77">
        <v>33</v>
      </c>
      <c r="B38" s="77" t="s">
        <v>398</v>
      </c>
      <c r="C38" s="77" t="s">
        <v>396</v>
      </c>
      <c r="D38" s="77" t="s">
        <v>399</v>
      </c>
      <c r="E38" s="77" t="s">
        <v>316</v>
      </c>
      <c r="F38" s="76">
        <v>25.01</v>
      </c>
      <c r="G38" s="77">
        <v>0</v>
      </c>
      <c r="H38" s="77">
        <v>25.01</v>
      </c>
      <c r="I38" s="77"/>
    </row>
    <row r="39" s="66" customFormat="1" ht="46" customHeight="1" spans="1:9">
      <c r="A39" s="77">
        <v>34</v>
      </c>
      <c r="B39" s="77" t="s">
        <v>400</v>
      </c>
      <c r="C39" s="77" t="s">
        <v>396</v>
      </c>
      <c r="D39" s="77" t="s">
        <v>401</v>
      </c>
      <c r="E39" s="77" t="s">
        <v>316</v>
      </c>
      <c r="F39" s="76">
        <v>8.2</v>
      </c>
      <c r="G39" s="77">
        <v>0</v>
      </c>
      <c r="H39" s="77">
        <v>8.2</v>
      </c>
      <c r="I39" s="77"/>
    </row>
    <row r="40" s="66" customFormat="1" ht="46" customHeight="1" spans="1:9">
      <c r="A40" s="77">
        <v>35</v>
      </c>
      <c r="B40" s="250" t="s">
        <v>402</v>
      </c>
      <c r="C40" s="77" t="s">
        <v>403</v>
      </c>
      <c r="D40" s="77" t="s">
        <v>404</v>
      </c>
      <c r="E40" s="77" t="s">
        <v>317</v>
      </c>
      <c r="F40" s="76">
        <v>2.21</v>
      </c>
      <c r="G40" s="77">
        <v>0</v>
      </c>
      <c r="H40" s="77">
        <v>2.21</v>
      </c>
      <c r="I40" s="77"/>
    </row>
    <row r="41" s="66" customFormat="1" ht="46" customHeight="1" spans="1:9">
      <c r="A41" s="77">
        <v>36</v>
      </c>
      <c r="B41" s="77" t="s">
        <v>405</v>
      </c>
      <c r="C41" s="77" t="s">
        <v>406</v>
      </c>
      <c r="D41" s="77" t="s">
        <v>407</v>
      </c>
      <c r="E41" s="77" t="s">
        <v>351</v>
      </c>
      <c r="F41" s="76">
        <v>2.68</v>
      </c>
      <c r="G41" s="77">
        <v>0</v>
      </c>
      <c r="H41" s="77">
        <v>0</v>
      </c>
      <c r="I41" s="77" t="s">
        <v>408</v>
      </c>
    </row>
    <row r="42" s="66" customFormat="1" ht="46" customHeight="1" spans="1:9">
      <c r="A42" s="77">
        <v>37</v>
      </c>
      <c r="B42" s="77" t="s">
        <v>409</v>
      </c>
      <c r="C42" s="77" t="s">
        <v>406</v>
      </c>
      <c r="D42" s="77" t="s">
        <v>410</v>
      </c>
      <c r="E42" s="77" t="s">
        <v>316</v>
      </c>
      <c r="F42" s="76">
        <v>3.45</v>
      </c>
      <c r="G42" s="77">
        <v>0</v>
      </c>
      <c r="H42" s="77">
        <v>0</v>
      </c>
      <c r="I42" s="77" t="s">
        <v>408</v>
      </c>
    </row>
    <row r="43" s="66" customFormat="1" ht="46" customHeight="1" spans="1:9">
      <c r="A43" s="77">
        <v>38</v>
      </c>
      <c r="B43" s="77" t="s">
        <v>411</v>
      </c>
      <c r="C43" s="77" t="s">
        <v>406</v>
      </c>
      <c r="D43" s="77" t="s">
        <v>412</v>
      </c>
      <c r="E43" s="77" t="s">
        <v>316</v>
      </c>
      <c r="F43" s="76">
        <v>2.55</v>
      </c>
      <c r="G43" s="77">
        <v>0</v>
      </c>
      <c r="H43" s="77">
        <v>0</v>
      </c>
      <c r="I43" s="77" t="s">
        <v>408</v>
      </c>
    </row>
    <row r="44" s="66" customFormat="1" ht="46" customHeight="1" spans="1:9">
      <c r="A44" s="77">
        <v>39</v>
      </c>
      <c r="B44" s="77" t="s">
        <v>413</v>
      </c>
      <c r="C44" s="77" t="s">
        <v>406</v>
      </c>
      <c r="D44" s="77" t="s">
        <v>414</v>
      </c>
      <c r="E44" s="77" t="s">
        <v>316</v>
      </c>
      <c r="F44" s="76">
        <v>8.59</v>
      </c>
      <c r="G44" s="77">
        <v>0</v>
      </c>
      <c r="H44" s="77">
        <v>0</v>
      </c>
      <c r="I44" s="77" t="s">
        <v>408</v>
      </c>
    </row>
    <row r="45" s="66" customFormat="1" ht="46" customHeight="1" spans="1:9">
      <c r="A45" s="77">
        <v>40</v>
      </c>
      <c r="B45" s="77" t="s">
        <v>415</v>
      </c>
      <c r="C45" s="77" t="s">
        <v>406</v>
      </c>
      <c r="D45" s="77" t="s">
        <v>416</v>
      </c>
      <c r="E45" s="77" t="s">
        <v>351</v>
      </c>
      <c r="F45" s="76">
        <v>1.29</v>
      </c>
      <c r="G45" s="77">
        <v>0</v>
      </c>
      <c r="H45" s="77">
        <v>0</v>
      </c>
      <c r="I45" s="77" t="s">
        <v>408</v>
      </c>
    </row>
    <row r="46" s="66" customFormat="1" ht="46" customHeight="1" spans="1:9">
      <c r="A46" s="77">
        <v>41</v>
      </c>
      <c r="B46" s="77" t="s">
        <v>417</v>
      </c>
      <c r="C46" s="77" t="s">
        <v>290</v>
      </c>
      <c r="D46" s="77" t="s">
        <v>418</v>
      </c>
      <c r="E46" s="77" t="s">
        <v>316</v>
      </c>
      <c r="F46" s="76">
        <v>66.54</v>
      </c>
      <c r="G46" s="77">
        <v>31.510148</v>
      </c>
      <c r="H46" s="77">
        <v>35.029852</v>
      </c>
      <c r="I46" s="77"/>
    </row>
    <row r="47" s="66" customFormat="1" ht="46" customHeight="1" spans="1:9">
      <c r="A47" s="77">
        <v>42</v>
      </c>
      <c r="B47" s="77" t="s">
        <v>419</v>
      </c>
      <c r="C47" s="77" t="s">
        <v>277</v>
      </c>
      <c r="D47" s="77" t="s">
        <v>420</v>
      </c>
      <c r="E47" s="77" t="s">
        <v>316</v>
      </c>
      <c r="F47" s="76">
        <v>29.56</v>
      </c>
      <c r="G47" s="77">
        <v>0</v>
      </c>
      <c r="H47" s="77">
        <v>29.56</v>
      </c>
      <c r="I47" s="77"/>
    </row>
    <row r="48" s="66" customFormat="1" ht="66" customHeight="1" spans="1:9">
      <c r="A48" s="77">
        <v>43</v>
      </c>
      <c r="B48" s="77" t="s">
        <v>421</v>
      </c>
      <c r="C48" s="77" t="s">
        <v>277</v>
      </c>
      <c r="D48" s="77" t="s">
        <v>422</v>
      </c>
      <c r="E48" s="77" t="s">
        <v>316</v>
      </c>
      <c r="F48" s="76">
        <v>97.29</v>
      </c>
      <c r="G48" s="77">
        <v>0</v>
      </c>
      <c r="H48" s="78">
        <f>23.786216+18.56</f>
        <v>42.346216</v>
      </c>
      <c r="I48" s="78" t="s">
        <v>423</v>
      </c>
    </row>
    <row r="49" s="66" customFormat="1" ht="46" customHeight="1" spans="1:9">
      <c r="A49" s="77">
        <v>44</v>
      </c>
      <c r="B49" s="77" t="s">
        <v>424</v>
      </c>
      <c r="C49" s="77" t="s">
        <v>277</v>
      </c>
      <c r="D49" s="77" t="s">
        <v>425</v>
      </c>
      <c r="E49" s="77" t="s">
        <v>316</v>
      </c>
      <c r="F49" s="76">
        <v>7.21</v>
      </c>
      <c r="G49" s="77">
        <v>0</v>
      </c>
      <c r="H49" s="77">
        <v>7.21423</v>
      </c>
      <c r="I49" s="77"/>
    </row>
    <row r="50" s="66" customFormat="1" ht="46" customHeight="1" spans="1:9">
      <c r="A50" s="77">
        <v>45</v>
      </c>
      <c r="B50" s="77" t="s">
        <v>426</v>
      </c>
      <c r="C50" s="77" t="s">
        <v>277</v>
      </c>
      <c r="D50" s="77" t="s">
        <v>427</v>
      </c>
      <c r="E50" s="77" t="s">
        <v>316</v>
      </c>
      <c r="F50" s="76">
        <v>26.77</v>
      </c>
      <c r="G50" s="77">
        <v>0</v>
      </c>
      <c r="H50" s="77">
        <v>26.770889</v>
      </c>
      <c r="I50" s="77"/>
    </row>
    <row r="51" s="66" customFormat="1" ht="46" customHeight="1" spans="1:9">
      <c r="A51" s="77">
        <v>46</v>
      </c>
      <c r="B51" s="77" t="s">
        <v>428</v>
      </c>
      <c r="C51" s="77" t="s">
        <v>277</v>
      </c>
      <c r="D51" s="77" t="s">
        <v>429</v>
      </c>
      <c r="E51" s="77" t="s">
        <v>316</v>
      </c>
      <c r="F51" s="76">
        <v>40.37</v>
      </c>
      <c r="G51" s="77">
        <v>0</v>
      </c>
      <c r="H51" s="77">
        <v>40.37051</v>
      </c>
      <c r="I51" s="77"/>
    </row>
    <row r="52" s="66" customFormat="1" ht="46" customHeight="1" spans="1:9">
      <c r="A52" s="77">
        <v>47</v>
      </c>
      <c r="B52" s="77" t="s">
        <v>430</v>
      </c>
      <c r="C52" s="77" t="s">
        <v>277</v>
      </c>
      <c r="D52" s="77" t="s">
        <v>431</v>
      </c>
      <c r="E52" s="77" t="s">
        <v>316</v>
      </c>
      <c r="F52" s="76">
        <v>9.03</v>
      </c>
      <c r="G52" s="77">
        <v>0</v>
      </c>
      <c r="H52" s="77">
        <v>9.03</v>
      </c>
      <c r="I52" s="77"/>
    </row>
    <row r="53" s="66" customFormat="1" ht="46" customHeight="1" spans="1:9">
      <c r="A53" s="77">
        <v>48</v>
      </c>
      <c r="B53" s="77" t="s">
        <v>432</v>
      </c>
      <c r="C53" s="77" t="s">
        <v>277</v>
      </c>
      <c r="D53" s="77" t="s">
        <v>433</v>
      </c>
      <c r="E53" s="77" t="s">
        <v>316</v>
      </c>
      <c r="F53" s="76">
        <v>378.37</v>
      </c>
      <c r="G53" s="77">
        <v>0</v>
      </c>
      <c r="H53" s="77">
        <v>378.37</v>
      </c>
      <c r="I53" s="77"/>
    </row>
    <row r="54" s="66" customFormat="1" ht="46" customHeight="1" spans="1:9">
      <c r="A54" s="77">
        <v>49</v>
      </c>
      <c r="B54" s="77" t="s">
        <v>434</v>
      </c>
      <c r="C54" s="77" t="s">
        <v>277</v>
      </c>
      <c r="D54" s="77" t="s">
        <v>435</v>
      </c>
      <c r="E54" s="77" t="s">
        <v>316</v>
      </c>
      <c r="F54" s="76">
        <v>83.36</v>
      </c>
      <c r="G54" s="77">
        <v>0</v>
      </c>
      <c r="H54" s="77">
        <v>83.358034</v>
      </c>
      <c r="I54" s="77"/>
    </row>
    <row r="55" s="66" customFormat="1" ht="46" customHeight="1" spans="1:9">
      <c r="A55" s="77">
        <v>50</v>
      </c>
      <c r="B55" s="77" t="s">
        <v>436</v>
      </c>
      <c r="C55" s="77" t="s">
        <v>277</v>
      </c>
      <c r="D55" s="77" t="s">
        <v>437</v>
      </c>
      <c r="E55" s="77" t="s">
        <v>316</v>
      </c>
      <c r="F55" s="76">
        <v>75.15</v>
      </c>
      <c r="G55" s="77">
        <v>0</v>
      </c>
      <c r="H55" s="77">
        <v>75.15</v>
      </c>
      <c r="I55" s="77"/>
    </row>
    <row r="56" s="66" customFormat="1" ht="46" customHeight="1" spans="1:9">
      <c r="A56" s="77">
        <v>51</v>
      </c>
      <c r="B56" s="77" t="s">
        <v>438</v>
      </c>
      <c r="C56" s="77" t="s">
        <v>277</v>
      </c>
      <c r="D56" s="77" t="s">
        <v>439</v>
      </c>
      <c r="E56" s="77" t="s">
        <v>316</v>
      </c>
      <c r="F56" s="76">
        <v>595.84</v>
      </c>
      <c r="G56" s="77">
        <v>140.69</v>
      </c>
      <c r="H56" s="77">
        <v>455.15</v>
      </c>
      <c r="I56" s="77"/>
    </row>
    <row r="57" s="66" customFormat="1" ht="46" customHeight="1" spans="1:9">
      <c r="A57" s="77">
        <v>52</v>
      </c>
      <c r="B57" s="77" t="s">
        <v>440</v>
      </c>
      <c r="C57" s="77" t="s">
        <v>277</v>
      </c>
      <c r="D57" s="77" t="s">
        <v>441</v>
      </c>
      <c r="E57" s="77" t="s">
        <v>316</v>
      </c>
      <c r="F57" s="76">
        <v>50.08</v>
      </c>
      <c r="G57" s="77">
        <v>41.65</v>
      </c>
      <c r="H57" s="77">
        <v>8.43</v>
      </c>
      <c r="I57" s="77"/>
    </row>
    <row r="58" s="66" customFormat="1" ht="46" customHeight="1" spans="1:9">
      <c r="A58" s="77">
        <v>53</v>
      </c>
      <c r="B58" s="77" t="s">
        <v>442</v>
      </c>
      <c r="C58" s="77" t="s">
        <v>277</v>
      </c>
      <c r="D58" s="77" t="s">
        <v>443</v>
      </c>
      <c r="E58" s="77" t="s">
        <v>316</v>
      </c>
      <c r="F58" s="76">
        <v>22.78</v>
      </c>
      <c r="G58" s="77">
        <v>15.15</v>
      </c>
      <c r="H58" s="77">
        <v>7.628571</v>
      </c>
      <c r="I58" s="77"/>
    </row>
    <row r="59" s="66" customFormat="1" ht="46" customHeight="1" spans="1:9">
      <c r="A59" s="77">
        <v>54</v>
      </c>
      <c r="B59" s="77" t="s">
        <v>444</v>
      </c>
      <c r="C59" s="77" t="s">
        <v>445</v>
      </c>
      <c r="D59" s="77" t="s">
        <v>446</v>
      </c>
      <c r="E59" s="77" t="s">
        <v>317</v>
      </c>
      <c r="F59" s="76">
        <v>111.5</v>
      </c>
      <c r="G59" s="77">
        <v>0</v>
      </c>
      <c r="H59" s="77">
        <v>111.497579</v>
      </c>
      <c r="I59" s="77"/>
    </row>
    <row r="60" s="66" customFormat="1" ht="46" customHeight="1" spans="1:9">
      <c r="A60" s="77">
        <v>55</v>
      </c>
      <c r="B60" s="77" t="s">
        <v>447</v>
      </c>
      <c r="C60" s="77" t="s">
        <v>448</v>
      </c>
      <c r="D60" s="77" t="s">
        <v>449</v>
      </c>
      <c r="E60" s="77" t="s">
        <v>317</v>
      </c>
      <c r="F60" s="76">
        <v>42.94</v>
      </c>
      <c r="G60" s="77">
        <v>0</v>
      </c>
      <c r="H60" s="77">
        <v>42.94</v>
      </c>
      <c r="I60" s="77"/>
    </row>
    <row r="61" s="66" customFormat="1" ht="46" customHeight="1" spans="1:9">
      <c r="A61" s="77">
        <v>56</v>
      </c>
      <c r="B61" s="77" t="s">
        <v>450</v>
      </c>
      <c r="C61" s="77" t="s">
        <v>448</v>
      </c>
      <c r="D61" s="77" t="s">
        <v>451</v>
      </c>
      <c r="E61" s="77" t="s">
        <v>317</v>
      </c>
      <c r="F61" s="76">
        <v>32.38</v>
      </c>
      <c r="G61" s="77">
        <v>0</v>
      </c>
      <c r="H61" s="77">
        <v>32.38</v>
      </c>
      <c r="I61" s="77"/>
    </row>
    <row r="62" s="66" customFormat="1" ht="46" customHeight="1" spans="1:9">
      <c r="A62" s="77">
        <v>57</v>
      </c>
      <c r="B62" s="77" t="s">
        <v>452</v>
      </c>
      <c r="C62" s="77" t="s">
        <v>448</v>
      </c>
      <c r="D62" s="77" t="s">
        <v>453</v>
      </c>
      <c r="E62" s="77" t="s">
        <v>317</v>
      </c>
      <c r="F62" s="76">
        <v>66.95</v>
      </c>
      <c r="G62" s="77">
        <v>0</v>
      </c>
      <c r="H62" s="77">
        <v>66.95</v>
      </c>
      <c r="I62" s="77"/>
    </row>
    <row r="63" s="66" customFormat="1" ht="46" customHeight="1" spans="1:9">
      <c r="A63" s="77">
        <v>58</v>
      </c>
      <c r="B63" s="77" t="s">
        <v>454</v>
      </c>
      <c r="C63" s="77" t="s">
        <v>448</v>
      </c>
      <c r="D63" s="77" t="s">
        <v>455</v>
      </c>
      <c r="E63" s="77" t="s">
        <v>317</v>
      </c>
      <c r="F63" s="76">
        <v>23.59</v>
      </c>
      <c r="G63" s="77">
        <v>0</v>
      </c>
      <c r="H63" s="77">
        <v>23.59</v>
      </c>
      <c r="I63" s="77"/>
    </row>
    <row r="64" s="66" customFormat="1" ht="46" customHeight="1" spans="1:9">
      <c r="A64" s="77">
        <v>59</v>
      </c>
      <c r="B64" s="77" t="s">
        <v>456</v>
      </c>
      <c r="C64" s="77" t="s">
        <v>448</v>
      </c>
      <c r="D64" s="77" t="s">
        <v>457</v>
      </c>
      <c r="E64" s="77" t="s">
        <v>317</v>
      </c>
      <c r="F64" s="76">
        <v>23.48</v>
      </c>
      <c r="G64" s="77">
        <v>0</v>
      </c>
      <c r="H64" s="77">
        <v>23.48</v>
      </c>
      <c r="I64" s="77"/>
    </row>
    <row r="65" s="66" customFormat="1" ht="46" customHeight="1" spans="1:9">
      <c r="A65" s="77">
        <v>60</v>
      </c>
      <c r="B65" s="77" t="s">
        <v>458</v>
      </c>
      <c r="C65" s="77" t="s">
        <v>459</v>
      </c>
      <c r="D65" s="77" t="s">
        <v>460</v>
      </c>
      <c r="E65" s="77" t="s">
        <v>317</v>
      </c>
      <c r="F65" s="76">
        <v>19.48</v>
      </c>
      <c r="G65" s="77">
        <v>16.23</v>
      </c>
      <c r="H65" s="77">
        <v>3.25</v>
      </c>
      <c r="I65" s="77"/>
    </row>
    <row r="66" s="66" customFormat="1" ht="46" customHeight="1" spans="1:9">
      <c r="A66" s="77">
        <v>61</v>
      </c>
      <c r="B66" s="77" t="s">
        <v>461</v>
      </c>
      <c r="C66" s="77" t="s">
        <v>459</v>
      </c>
      <c r="D66" s="77" t="s">
        <v>462</v>
      </c>
      <c r="E66" s="77" t="s">
        <v>317</v>
      </c>
      <c r="F66" s="76">
        <v>7.5</v>
      </c>
      <c r="G66" s="77">
        <v>5.63</v>
      </c>
      <c r="H66" s="77">
        <v>1.87</v>
      </c>
      <c r="I66" s="77"/>
    </row>
    <row r="67" s="66" customFormat="1" ht="46" customHeight="1" spans="1:9">
      <c r="A67" s="77">
        <v>62</v>
      </c>
      <c r="B67" s="77" t="s">
        <v>463</v>
      </c>
      <c r="C67" s="77" t="s">
        <v>459</v>
      </c>
      <c r="D67" s="77" t="s">
        <v>464</v>
      </c>
      <c r="E67" s="77" t="s">
        <v>317</v>
      </c>
      <c r="F67" s="76">
        <v>4.54</v>
      </c>
      <c r="G67" s="77">
        <v>0</v>
      </c>
      <c r="H67" s="77">
        <v>4.54</v>
      </c>
      <c r="I67" s="77"/>
    </row>
    <row r="68" s="66" customFormat="1" ht="46" customHeight="1" spans="1:9">
      <c r="A68" s="77">
        <v>63</v>
      </c>
      <c r="B68" s="77" t="s">
        <v>465</v>
      </c>
      <c r="C68" s="77" t="s">
        <v>459</v>
      </c>
      <c r="D68" s="77" t="s">
        <v>464</v>
      </c>
      <c r="E68" s="77" t="s">
        <v>317</v>
      </c>
      <c r="F68" s="76">
        <v>84.6</v>
      </c>
      <c r="G68" s="77">
        <v>25.55</v>
      </c>
      <c r="H68" s="77">
        <v>59.05</v>
      </c>
      <c r="I68" s="77"/>
    </row>
    <row r="69" s="66" customFormat="1" ht="46" customHeight="1" spans="1:9">
      <c r="A69" s="77">
        <v>64</v>
      </c>
      <c r="B69" s="77" t="s">
        <v>466</v>
      </c>
      <c r="C69" s="77" t="s">
        <v>459</v>
      </c>
      <c r="D69" s="77" t="s">
        <v>464</v>
      </c>
      <c r="E69" s="77" t="s">
        <v>317</v>
      </c>
      <c r="F69" s="76">
        <v>2.55</v>
      </c>
      <c r="G69" s="77">
        <v>0</v>
      </c>
      <c r="H69" s="77">
        <v>2.55</v>
      </c>
      <c r="I69" s="77"/>
    </row>
    <row r="70" s="66" customFormat="1" ht="46" customHeight="1" spans="1:9">
      <c r="A70" s="77">
        <v>65</v>
      </c>
      <c r="B70" s="77" t="s">
        <v>467</v>
      </c>
      <c r="C70" s="77" t="s">
        <v>468</v>
      </c>
      <c r="D70" s="77" t="s">
        <v>469</v>
      </c>
      <c r="E70" s="77" t="s">
        <v>317</v>
      </c>
      <c r="F70" s="76">
        <v>6.64</v>
      </c>
      <c r="G70" s="77">
        <v>0</v>
      </c>
      <c r="H70" s="77">
        <v>6.64</v>
      </c>
      <c r="I70" s="77"/>
    </row>
    <row r="71" s="66" customFormat="1" ht="46" customHeight="1" spans="1:9">
      <c r="A71" s="77">
        <v>66</v>
      </c>
      <c r="B71" s="77" t="s">
        <v>470</v>
      </c>
      <c r="C71" s="77" t="s">
        <v>468</v>
      </c>
      <c r="D71" s="77" t="s">
        <v>471</v>
      </c>
      <c r="E71" s="77" t="s">
        <v>317</v>
      </c>
      <c r="F71" s="76">
        <v>8.94</v>
      </c>
      <c r="G71" s="77">
        <v>0</v>
      </c>
      <c r="H71" s="77">
        <v>8.94</v>
      </c>
      <c r="I71" s="77"/>
    </row>
    <row r="72" s="66" customFormat="1" ht="46" customHeight="1" spans="1:9">
      <c r="A72" s="77">
        <v>67</v>
      </c>
      <c r="B72" s="77" t="s">
        <v>472</v>
      </c>
      <c r="C72" s="77" t="s">
        <v>468</v>
      </c>
      <c r="D72" s="77" t="s">
        <v>473</v>
      </c>
      <c r="E72" s="77" t="s">
        <v>317</v>
      </c>
      <c r="F72" s="76">
        <v>6.07</v>
      </c>
      <c r="G72" s="77">
        <v>0</v>
      </c>
      <c r="H72" s="77">
        <v>6.07</v>
      </c>
      <c r="I72" s="77"/>
    </row>
    <row r="73" s="66" customFormat="1" ht="46" customHeight="1" spans="1:9">
      <c r="A73" s="77">
        <v>68</v>
      </c>
      <c r="B73" s="77" t="s">
        <v>474</v>
      </c>
      <c r="C73" s="77" t="s">
        <v>468</v>
      </c>
      <c r="D73" s="77" t="s">
        <v>475</v>
      </c>
      <c r="E73" s="77" t="s">
        <v>317</v>
      </c>
      <c r="F73" s="79">
        <v>4.78</v>
      </c>
      <c r="G73" s="79">
        <v>0</v>
      </c>
      <c r="H73" s="77">
        <v>4.78</v>
      </c>
      <c r="I73" s="77"/>
    </row>
    <row r="74" s="66" customFormat="1" ht="46" customHeight="1" spans="1:9">
      <c r="A74" s="77">
        <v>69</v>
      </c>
      <c r="B74" s="77" t="s">
        <v>476</v>
      </c>
      <c r="C74" s="77" t="s">
        <v>468</v>
      </c>
      <c r="D74" s="77" t="s">
        <v>477</v>
      </c>
      <c r="E74" s="77" t="s">
        <v>478</v>
      </c>
      <c r="F74" s="76">
        <v>6.92</v>
      </c>
      <c r="G74" s="77">
        <v>0</v>
      </c>
      <c r="H74" s="77">
        <v>6.92</v>
      </c>
      <c r="I74" s="77"/>
    </row>
    <row r="75" s="66" customFormat="1" ht="46" customHeight="1" spans="1:9">
      <c r="A75" s="77">
        <v>70</v>
      </c>
      <c r="B75" s="77" t="s">
        <v>479</v>
      </c>
      <c r="C75" s="77" t="s">
        <v>480</v>
      </c>
      <c r="D75" s="77" t="s">
        <v>481</v>
      </c>
      <c r="E75" s="77" t="s">
        <v>317</v>
      </c>
      <c r="F75" s="76">
        <v>22.27</v>
      </c>
      <c r="G75" s="77">
        <v>0</v>
      </c>
      <c r="H75" s="77">
        <v>22.27</v>
      </c>
      <c r="I75" s="77"/>
    </row>
    <row r="76" s="66" customFormat="1" ht="46" customHeight="1" spans="1:9">
      <c r="A76" s="77">
        <v>71</v>
      </c>
      <c r="B76" s="77" t="s">
        <v>482</v>
      </c>
      <c r="C76" s="77" t="s">
        <v>480</v>
      </c>
      <c r="D76" s="77" t="s">
        <v>483</v>
      </c>
      <c r="E76" s="77" t="s">
        <v>317</v>
      </c>
      <c r="F76" s="76">
        <v>19.56</v>
      </c>
      <c r="G76" s="77">
        <v>0</v>
      </c>
      <c r="H76" s="77">
        <v>19.56</v>
      </c>
      <c r="I76" s="77"/>
    </row>
    <row r="77" s="66" customFormat="1" ht="46" customHeight="1" spans="1:9">
      <c r="A77" s="77">
        <v>72</v>
      </c>
      <c r="B77" s="77" t="s">
        <v>484</v>
      </c>
      <c r="C77" s="77" t="s">
        <v>480</v>
      </c>
      <c r="D77" s="77" t="s">
        <v>485</v>
      </c>
      <c r="E77" s="77" t="s">
        <v>317</v>
      </c>
      <c r="F77" s="76">
        <v>7.12</v>
      </c>
      <c r="G77" s="77">
        <v>0</v>
      </c>
      <c r="H77" s="77">
        <v>7.12</v>
      </c>
      <c r="I77" s="77"/>
    </row>
    <row r="78" s="66" customFormat="1" ht="46" customHeight="1" spans="1:9">
      <c r="A78" s="77">
        <v>73</v>
      </c>
      <c r="B78" s="77" t="s">
        <v>486</v>
      </c>
      <c r="C78" s="77" t="s">
        <v>480</v>
      </c>
      <c r="D78" s="77" t="s">
        <v>487</v>
      </c>
      <c r="E78" s="77" t="s">
        <v>317</v>
      </c>
      <c r="F78" s="76">
        <v>38.48</v>
      </c>
      <c r="G78" s="77">
        <v>0</v>
      </c>
      <c r="H78" s="77">
        <v>38.48</v>
      </c>
      <c r="I78" s="77"/>
    </row>
    <row r="79" s="66" customFormat="1" ht="46" customHeight="1" spans="1:9">
      <c r="A79" s="77">
        <v>74</v>
      </c>
      <c r="B79" s="77" t="s">
        <v>488</v>
      </c>
      <c r="C79" s="77" t="s">
        <v>480</v>
      </c>
      <c r="D79" s="77" t="s">
        <v>489</v>
      </c>
      <c r="E79" s="77" t="s">
        <v>317</v>
      </c>
      <c r="F79" s="76">
        <v>13.61</v>
      </c>
      <c r="G79" s="77">
        <v>0</v>
      </c>
      <c r="H79" s="77">
        <v>13.61</v>
      </c>
      <c r="I79" s="77"/>
    </row>
    <row r="80" s="66" customFormat="1" ht="46" customHeight="1" spans="1:9">
      <c r="A80" s="77">
        <v>75</v>
      </c>
      <c r="B80" s="77" t="s">
        <v>490</v>
      </c>
      <c r="C80" s="77" t="s">
        <v>480</v>
      </c>
      <c r="D80" s="77" t="s">
        <v>491</v>
      </c>
      <c r="E80" s="77" t="s">
        <v>317</v>
      </c>
      <c r="F80" s="76">
        <v>87.17</v>
      </c>
      <c r="G80" s="77">
        <v>50</v>
      </c>
      <c r="H80" s="77">
        <v>37.17</v>
      </c>
      <c r="I80" s="77"/>
    </row>
    <row r="81" s="66" customFormat="1" ht="46" customHeight="1" spans="1:9">
      <c r="A81" s="77">
        <v>76</v>
      </c>
      <c r="B81" s="77" t="s">
        <v>492</v>
      </c>
      <c r="C81" s="77" t="s">
        <v>493</v>
      </c>
      <c r="D81" s="77" t="s">
        <v>494</v>
      </c>
      <c r="E81" s="77" t="s">
        <v>317</v>
      </c>
      <c r="F81" s="76">
        <v>20.72</v>
      </c>
      <c r="G81" s="77">
        <v>0</v>
      </c>
      <c r="H81" s="77">
        <v>20.716272</v>
      </c>
      <c r="I81" s="77"/>
    </row>
    <row r="82" s="66" customFormat="1" ht="46" customHeight="1" spans="1:9">
      <c r="A82" s="77">
        <v>77</v>
      </c>
      <c r="B82" s="77" t="s">
        <v>495</v>
      </c>
      <c r="C82" s="77" t="s">
        <v>493</v>
      </c>
      <c r="D82" s="77" t="s">
        <v>496</v>
      </c>
      <c r="E82" s="77" t="s">
        <v>317</v>
      </c>
      <c r="F82" s="76">
        <v>65.55</v>
      </c>
      <c r="G82" s="77">
        <v>0</v>
      </c>
      <c r="H82" s="77">
        <v>65.551599</v>
      </c>
      <c r="I82" s="77"/>
    </row>
    <row r="83" s="66" customFormat="1" ht="46" customHeight="1" spans="1:9">
      <c r="A83" s="77">
        <v>78</v>
      </c>
      <c r="B83" s="77" t="s">
        <v>497</v>
      </c>
      <c r="C83" s="77" t="s">
        <v>493</v>
      </c>
      <c r="D83" s="77" t="s">
        <v>498</v>
      </c>
      <c r="E83" s="77" t="s">
        <v>317</v>
      </c>
      <c r="F83" s="76">
        <v>25.31</v>
      </c>
      <c r="G83" s="77">
        <v>0</v>
      </c>
      <c r="H83" s="77">
        <v>25.308637</v>
      </c>
      <c r="I83" s="77"/>
    </row>
    <row r="84" s="66" customFormat="1" ht="46" customHeight="1" spans="1:9">
      <c r="A84" s="77">
        <v>79</v>
      </c>
      <c r="B84" s="77" t="s">
        <v>499</v>
      </c>
      <c r="C84" s="77" t="s">
        <v>493</v>
      </c>
      <c r="D84" s="77" t="s">
        <v>500</v>
      </c>
      <c r="E84" s="77" t="s">
        <v>317</v>
      </c>
      <c r="F84" s="76">
        <v>11.35</v>
      </c>
      <c r="G84" s="77">
        <v>0</v>
      </c>
      <c r="H84" s="77">
        <v>11.351754</v>
      </c>
      <c r="I84" s="77"/>
    </row>
    <row r="85" s="66" customFormat="1" ht="46" customHeight="1" spans="1:9">
      <c r="A85" s="77">
        <v>80</v>
      </c>
      <c r="B85" s="77" t="s">
        <v>501</v>
      </c>
      <c r="C85" s="77" t="s">
        <v>493</v>
      </c>
      <c r="D85" s="77" t="s">
        <v>502</v>
      </c>
      <c r="E85" s="77" t="s">
        <v>317</v>
      </c>
      <c r="F85" s="76">
        <v>10.26</v>
      </c>
      <c r="G85" s="77">
        <v>0</v>
      </c>
      <c r="H85" s="77">
        <v>10.263251</v>
      </c>
      <c r="I85" s="77"/>
    </row>
    <row r="86" s="66" customFormat="1" ht="46" customHeight="1" spans="1:9">
      <c r="A86" s="77">
        <v>81</v>
      </c>
      <c r="B86" s="77" t="s">
        <v>503</v>
      </c>
      <c r="C86" s="77" t="s">
        <v>504</v>
      </c>
      <c r="D86" s="77" t="s">
        <v>505</v>
      </c>
      <c r="E86" s="77" t="s">
        <v>317</v>
      </c>
      <c r="F86" s="76">
        <v>5.13</v>
      </c>
      <c r="G86" s="77">
        <v>0</v>
      </c>
      <c r="H86" s="77">
        <v>5.13</v>
      </c>
      <c r="I86" s="77"/>
    </row>
    <row r="87" s="66" customFormat="1" ht="46" customHeight="1" spans="1:9">
      <c r="A87" s="77">
        <v>82</v>
      </c>
      <c r="B87" s="77" t="s">
        <v>506</v>
      </c>
      <c r="C87" s="77" t="s">
        <v>504</v>
      </c>
      <c r="D87" s="77" t="s">
        <v>507</v>
      </c>
      <c r="E87" s="77" t="s">
        <v>317</v>
      </c>
      <c r="F87" s="76">
        <v>8.4</v>
      </c>
      <c r="G87" s="77">
        <v>0</v>
      </c>
      <c r="H87" s="77">
        <v>8.4</v>
      </c>
      <c r="I87" s="77"/>
    </row>
    <row r="88" s="66" customFormat="1" ht="46" customHeight="1" spans="1:9">
      <c r="A88" s="77">
        <v>83</v>
      </c>
      <c r="B88" s="77" t="s">
        <v>508</v>
      </c>
      <c r="C88" s="77" t="s">
        <v>504</v>
      </c>
      <c r="D88" s="77" t="s">
        <v>509</v>
      </c>
      <c r="E88" s="77" t="s">
        <v>317</v>
      </c>
      <c r="F88" s="76">
        <v>1.98</v>
      </c>
      <c r="G88" s="77">
        <v>0</v>
      </c>
      <c r="H88" s="77">
        <v>1.98</v>
      </c>
      <c r="I88" s="77"/>
    </row>
    <row r="89" s="66" customFormat="1" ht="46" customHeight="1" spans="1:9">
      <c r="A89" s="77">
        <v>84</v>
      </c>
      <c r="B89" s="77" t="s">
        <v>510</v>
      </c>
      <c r="C89" s="77" t="s">
        <v>504</v>
      </c>
      <c r="D89" s="77" t="s">
        <v>511</v>
      </c>
      <c r="E89" s="77" t="s">
        <v>317</v>
      </c>
      <c r="F89" s="76">
        <v>4.8</v>
      </c>
      <c r="G89" s="77">
        <v>0</v>
      </c>
      <c r="H89" s="77">
        <v>4.8</v>
      </c>
      <c r="I89" s="77"/>
    </row>
    <row r="90" s="66" customFormat="1" ht="46" customHeight="1" spans="1:9">
      <c r="A90" s="77">
        <v>85</v>
      </c>
      <c r="B90" s="77" t="s">
        <v>512</v>
      </c>
      <c r="C90" s="77" t="s">
        <v>504</v>
      </c>
      <c r="D90" s="77" t="s">
        <v>513</v>
      </c>
      <c r="E90" s="77" t="s">
        <v>317</v>
      </c>
      <c r="F90" s="76">
        <v>9.58</v>
      </c>
      <c r="G90" s="77">
        <v>0</v>
      </c>
      <c r="H90" s="77">
        <v>9.58</v>
      </c>
      <c r="I90" s="77"/>
    </row>
    <row r="91" s="66" customFormat="1" ht="46" customHeight="1" spans="1:9">
      <c r="A91" s="77">
        <v>86</v>
      </c>
      <c r="B91" s="77" t="s">
        <v>514</v>
      </c>
      <c r="C91" s="77" t="s">
        <v>504</v>
      </c>
      <c r="D91" s="77" t="s">
        <v>515</v>
      </c>
      <c r="E91" s="77" t="s">
        <v>317</v>
      </c>
      <c r="F91" s="76">
        <v>23.17</v>
      </c>
      <c r="G91" s="77">
        <v>0</v>
      </c>
      <c r="H91" s="77">
        <v>23.17</v>
      </c>
      <c r="I91" s="77"/>
    </row>
    <row r="92" s="66" customFormat="1" ht="46" customHeight="1" spans="1:9">
      <c r="A92" s="77">
        <v>87</v>
      </c>
      <c r="B92" s="77" t="s">
        <v>516</v>
      </c>
      <c r="C92" s="77" t="s">
        <v>504</v>
      </c>
      <c r="D92" s="77" t="s">
        <v>517</v>
      </c>
      <c r="E92" s="77" t="s">
        <v>317</v>
      </c>
      <c r="F92" s="76">
        <v>7.05</v>
      </c>
      <c r="G92" s="77">
        <v>0</v>
      </c>
      <c r="H92" s="77">
        <v>7.05</v>
      </c>
      <c r="I92" s="77"/>
    </row>
    <row r="93" s="66" customFormat="1" ht="46" customHeight="1" spans="1:9">
      <c r="A93" s="77">
        <v>88</v>
      </c>
      <c r="B93" s="77" t="s">
        <v>518</v>
      </c>
      <c r="C93" s="77" t="s">
        <v>504</v>
      </c>
      <c r="D93" s="77" t="s">
        <v>519</v>
      </c>
      <c r="E93" s="77" t="s">
        <v>317</v>
      </c>
      <c r="F93" s="76">
        <v>9.45</v>
      </c>
      <c r="G93" s="77">
        <v>0</v>
      </c>
      <c r="H93" s="77">
        <v>9.45</v>
      </c>
      <c r="I93" s="77"/>
    </row>
    <row r="94" s="66" customFormat="1" ht="46" customHeight="1" spans="1:9">
      <c r="A94" s="77">
        <v>89</v>
      </c>
      <c r="B94" s="77" t="s">
        <v>520</v>
      </c>
      <c r="C94" s="77" t="s">
        <v>504</v>
      </c>
      <c r="D94" s="77" t="s">
        <v>521</v>
      </c>
      <c r="E94" s="77" t="s">
        <v>317</v>
      </c>
      <c r="F94" s="76">
        <v>1.93</v>
      </c>
      <c r="G94" s="77">
        <v>0</v>
      </c>
      <c r="H94" s="77">
        <v>1.93</v>
      </c>
      <c r="I94" s="77"/>
    </row>
    <row r="95" s="66" customFormat="1" ht="46" customHeight="1" spans="1:9">
      <c r="A95" s="77">
        <v>90</v>
      </c>
      <c r="B95" s="77" t="s">
        <v>522</v>
      </c>
      <c r="C95" s="77" t="s">
        <v>504</v>
      </c>
      <c r="D95" s="77" t="s">
        <v>523</v>
      </c>
      <c r="E95" s="77" t="s">
        <v>317</v>
      </c>
      <c r="F95" s="76">
        <v>2.69</v>
      </c>
      <c r="G95" s="77">
        <v>0</v>
      </c>
      <c r="H95" s="77">
        <v>2.69</v>
      </c>
      <c r="I95" s="77"/>
    </row>
    <row r="96" s="66" customFormat="1" ht="46" customHeight="1" spans="1:9">
      <c r="A96" s="77">
        <v>91</v>
      </c>
      <c r="B96" s="77" t="s">
        <v>524</v>
      </c>
      <c r="C96" s="77" t="s">
        <v>504</v>
      </c>
      <c r="D96" s="77" t="s">
        <v>525</v>
      </c>
      <c r="E96" s="77" t="s">
        <v>317</v>
      </c>
      <c r="F96" s="76">
        <v>70</v>
      </c>
      <c r="G96" s="77">
        <v>0</v>
      </c>
      <c r="H96" s="77">
        <v>70</v>
      </c>
      <c r="I96" s="77"/>
    </row>
    <row r="97" s="66" customFormat="1" ht="46" customHeight="1" spans="1:9">
      <c r="A97" s="77">
        <v>92</v>
      </c>
      <c r="B97" s="77" t="s">
        <v>526</v>
      </c>
      <c r="C97" s="77" t="s">
        <v>504</v>
      </c>
      <c r="D97" s="77" t="s">
        <v>527</v>
      </c>
      <c r="E97" s="77" t="s">
        <v>317</v>
      </c>
      <c r="F97" s="76">
        <v>12.5</v>
      </c>
      <c r="G97" s="77">
        <v>0</v>
      </c>
      <c r="H97" s="77">
        <v>12.5</v>
      </c>
      <c r="I97" s="77"/>
    </row>
    <row r="98" s="66" customFormat="1" ht="46" customHeight="1" spans="1:9">
      <c r="A98" s="77">
        <v>93</v>
      </c>
      <c r="B98" s="77" t="s">
        <v>528</v>
      </c>
      <c r="C98" s="77" t="s">
        <v>299</v>
      </c>
      <c r="D98" s="77" t="s">
        <v>529</v>
      </c>
      <c r="E98" s="77" t="s">
        <v>317</v>
      </c>
      <c r="F98" s="76">
        <v>55.94</v>
      </c>
      <c r="G98" s="77">
        <v>0</v>
      </c>
      <c r="H98" s="77">
        <v>55.944576</v>
      </c>
      <c r="I98" s="77"/>
    </row>
    <row r="99" s="66" customFormat="1" ht="46" customHeight="1" spans="1:9">
      <c r="A99" s="77">
        <v>94</v>
      </c>
      <c r="B99" s="77" t="s">
        <v>530</v>
      </c>
      <c r="C99" s="77" t="s">
        <v>299</v>
      </c>
      <c r="D99" s="77" t="s">
        <v>531</v>
      </c>
      <c r="E99" s="77" t="s">
        <v>317</v>
      </c>
      <c r="F99" s="76">
        <v>23.49</v>
      </c>
      <c r="G99" s="77">
        <v>0</v>
      </c>
      <c r="H99" s="77">
        <v>23.493571</v>
      </c>
      <c r="I99" s="77"/>
    </row>
    <row r="100" s="66" customFormat="1" ht="46" customHeight="1" spans="1:9">
      <c r="A100" s="77">
        <v>95</v>
      </c>
      <c r="B100" s="77" t="s">
        <v>532</v>
      </c>
      <c r="C100" s="77" t="s">
        <v>299</v>
      </c>
      <c r="D100" s="77" t="s">
        <v>533</v>
      </c>
      <c r="E100" s="77" t="s">
        <v>317</v>
      </c>
      <c r="F100" s="76">
        <v>25.14</v>
      </c>
      <c r="G100" s="77">
        <v>0</v>
      </c>
      <c r="H100" s="77">
        <v>25.1387</v>
      </c>
      <c r="I100" s="77"/>
    </row>
    <row r="101" s="66" customFormat="1" ht="46" customHeight="1" spans="1:9">
      <c r="A101" s="77">
        <v>96</v>
      </c>
      <c r="B101" s="77" t="s">
        <v>534</v>
      </c>
      <c r="C101" s="77" t="s">
        <v>282</v>
      </c>
      <c r="D101" s="77" t="s">
        <v>535</v>
      </c>
      <c r="E101" s="77" t="s">
        <v>478</v>
      </c>
      <c r="F101" s="76">
        <v>5.83</v>
      </c>
      <c r="G101" s="77">
        <v>0</v>
      </c>
      <c r="H101" s="77">
        <v>5.825759</v>
      </c>
      <c r="I101" s="77"/>
    </row>
    <row r="102" s="66" customFormat="1" ht="41" customHeight="1" spans="1:9">
      <c r="A102" s="77">
        <v>97</v>
      </c>
      <c r="B102" s="77" t="s">
        <v>536</v>
      </c>
      <c r="C102" s="77" t="s">
        <v>537</v>
      </c>
      <c r="D102" s="77" t="s">
        <v>538</v>
      </c>
      <c r="E102" s="77" t="s">
        <v>317</v>
      </c>
      <c r="F102" s="79">
        <v>45.2</v>
      </c>
      <c r="G102" s="79">
        <v>37.87</v>
      </c>
      <c r="H102" s="77">
        <v>7.33000000000001</v>
      </c>
      <c r="I102" s="77"/>
    </row>
  </sheetData>
  <sheetProtection formatCells="0" insertHyperlinks="0" autoFilter="0"/>
  <mergeCells count="2">
    <mergeCell ref="A2:I2"/>
    <mergeCell ref="A5:E5"/>
  </mergeCells>
  <pageMargins left="0.251388888888889" right="0.251388888888889" top="0.751388888888889" bottom="0.751388888888889" header="0.297916666666667" footer="0.297916666666667"/>
  <pageSetup paperSize="9" scale="71"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zoomScale="85" zoomScaleNormal="85" topLeftCell="A6" workbookViewId="0">
      <selection activeCell="J29" sqref="J29"/>
    </sheetView>
  </sheetViews>
  <sheetFormatPr defaultColWidth="8.75" defaultRowHeight="14.25"/>
  <cols>
    <col min="1" max="1" width="8.75" style="47"/>
    <col min="2" max="2" width="13.875" style="47" customWidth="1"/>
    <col min="3" max="3" width="17.25" style="47" hidden="1" customWidth="1"/>
    <col min="4" max="4" width="25.4416666666667" style="47" hidden="1" customWidth="1"/>
    <col min="5" max="5" width="22.25" style="47" customWidth="1"/>
    <col min="6" max="6" width="24" style="47" hidden="1" customWidth="1"/>
    <col min="7" max="8" width="12" style="48" hidden="1" customWidth="1"/>
    <col min="9" max="9" width="15" style="47" hidden="1" customWidth="1"/>
    <col min="10" max="10" width="51.9333333333333" style="47" customWidth="1"/>
    <col min="11" max="11" width="37.4" style="47" hidden="1" customWidth="1"/>
    <col min="12" max="12" width="30.25" style="47" hidden="1" customWidth="1"/>
    <col min="13" max="16384" width="8.75" style="47"/>
  </cols>
  <sheetData>
    <row r="1" ht="16" customHeight="1" spans="1:2">
      <c r="A1" s="49" t="s">
        <v>539</v>
      </c>
      <c r="B1" s="50"/>
    </row>
    <row r="2" ht="27" spans="1:12">
      <c r="A2" s="51" t="s">
        <v>540</v>
      </c>
      <c r="B2" s="44"/>
      <c r="C2" s="5"/>
      <c r="D2" s="5"/>
      <c r="E2" s="5"/>
      <c r="F2" s="5"/>
      <c r="G2" s="5"/>
      <c r="H2" s="5"/>
      <c r="I2" s="5"/>
      <c r="J2" s="44"/>
      <c r="K2" s="44"/>
      <c r="L2" s="44"/>
    </row>
    <row r="3" ht="18.75" spans="2:11">
      <c r="B3" s="52"/>
      <c r="C3" s="53"/>
      <c r="D3" s="53"/>
      <c r="E3" s="54"/>
      <c r="F3" s="55"/>
      <c r="I3" s="53"/>
      <c r="J3" s="48" t="s">
        <v>2</v>
      </c>
      <c r="K3" s="48"/>
    </row>
    <row r="4" s="12" customFormat="1" ht="56" customHeight="1" spans="1:12">
      <c r="A4" s="56" t="s">
        <v>270</v>
      </c>
      <c r="B4" s="56" t="s">
        <v>271</v>
      </c>
      <c r="C4" s="56" t="s">
        <v>541</v>
      </c>
      <c r="D4" s="56" t="s">
        <v>542</v>
      </c>
      <c r="E4" s="56" t="s">
        <v>272</v>
      </c>
      <c r="F4" s="56" t="s">
        <v>313</v>
      </c>
      <c r="G4" s="57" t="s">
        <v>543</v>
      </c>
      <c r="H4" s="57" t="s">
        <v>544</v>
      </c>
      <c r="I4" s="57" t="s">
        <v>7</v>
      </c>
      <c r="J4" s="57" t="s">
        <v>545</v>
      </c>
      <c r="K4" s="65" t="s">
        <v>546</v>
      </c>
      <c r="L4" s="28" t="s">
        <v>547</v>
      </c>
    </row>
    <row r="5" s="46" customFormat="1" ht="94" customHeight="1" spans="1:12">
      <c r="A5" s="58">
        <v>1</v>
      </c>
      <c r="B5" s="59" t="s">
        <v>548</v>
      </c>
      <c r="C5" s="59"/>
      <c r="D5" s="59"/>
      <c r="E5" s="60" t="s">
        <v>549</v>
      </c>
      <c r="F5" s="59"/>
      <c r="G5" s="61">
        <v>0</v>
      </c>
      <c r="H5" s="61"/>
      <c r="I5" s="59"/>
      <c r="J5" s="59" t="s">
        <v>550</v>
      </c>
      <c r="K5" s="58" t="s">
        <v>551</v>
      </c>
      <c r="L5" s="58" t="s">
        <v>552</v>
      </c>
    </row>
    <row r="6" s="46" customFormat="1" ht="94" customHeight="1" spans="1:12">
      <c r="A6" s="58">
        <v>2</v>
      </c>
      <c r="B6" s="58" t="s">
        <v>553</v>
      </c>
      <c r="C6" s="58"/>
      <c r="D6" s="58"/>
      <c r="E6" s="62" t="s">
        <v>554</v>
      </c>
      <c r="F6" s="58"/>
      <c r="G6" s="63">
        <v>0</v>
      </c>
      <c r="H6" s="63"/>
      <c r="I6" s="58"/>
      <c r="J6" s="58" t="s">
        <v>555</v>
      </c>
      <c r="K6" s="58" t="s">
        <v>556</v>
      </c>
      <c r="L6" s="58" t="s">
        <v>557</v>
      </c>
    </row>
    <row r="7" ht="94" customHeight="1" spans="1:12">
      <c r="A7" s="58">
        <v>3</v>
      </c>
      <c r="B7" s="62" t="s">
        <v>292</v>
      </c>
      <c r="C7" s="62"/>
      <c r="D7" s="62"/>
      <c r="E7" s="62" t="s">
        <v>347</v>
      </c>
      <c r="F7" s="62"/>
      <c r="G7" s="64">
        <v>0</v>
      </c>
      <c r="H7" s="64"/>
      <c r="I7" s="62"/>
      <c r="J7" s="62" t="s">
        <v>558</v>
      </c>
      <c r="K7" s="62" t="s">
        <v>559</v>
      </c>
      <c r="L7" s="62" t="s">
        <v>557</v>
      </c>
    </row>
    <row r="8" ht="94" customHeight="1" spans="1:12">
      <c r="A8" s="58">
        <v>30</v>
      </c>
      <c r="B8" s="62" t="s">
        <v>292</v>
      </c>
      <c r="C8" s="62"/>
      <c r="D8" s="62"/>
      <c r="E8" s="62" t="s">
        <v>345</v>
      </c>
      <c r="F8" s="62"/>
      <c r="G8" s="64"/>
      <c r="H8" s="64">
        <v>0</v>
      </c>
      <c r="I8" s="62"/>
      <c r="J8" s="62" t="s">
        <v>560</v>
      </c>
      <c r="K8" s="62" t="s">
        <v>561</v>
      </c>
      <c r="L8" s="62" t="s">
        <v>557</v>
      </c>
    </row>
    <row r="9" ht="94" customHeight="1" spans="1:12">
      <c r="A9" s="58">
        <v>4</v>
      </c>
      <c r="B9" s="62" t="s">
        <v>562</v>
      </c>
      <c r="C9" s="62"/>
      <c r="D9" s="62"/>
      <c r="E9" s="62" t="s">
        <v>563</v>
      </c>
      <c r="F9" s="62"/>
      <c r="G9" s="64">
        <v>0</v>
      </c>
      <c r="H9" s="64"/>
      <c r="I9" s="62"/>
      <c r="J9" s="62" t="s">
        <v>564</v>
      </c>
      <c r="K9" s="62" t="s">
        <v>551</v>
      </c>
      <c r="L9" s="62" t="s">
        <v>552</v>
      </c>
    </row>
    <row r="10" ht="94" customHeight="1" spans="1:12">
      <c r="A10" s="58">
        <v>5</v>
      </c>
      <c r="B10" s="62" t="s">
        <v>282</v>
      </c>
      <c r="C10" s="62"/>
      <c r="D10" s="62"/>
      <c r="E10" s="62" t="s">
        <v>565</v>
      </c>
      <c r="F10" s="62"/>
      <c r="G10" s="64">
        <v>0</v>
      </c>
      <c r="H10" s="64"/>
      <c r="I10" s="62"/>
      <c r="J10" s="62" t="s">
        <v>566</v>
      </c>
      <c r="K10" s="62" t="s">
        <v>551</v>
      </c>
      <c r="L10" s="62" t="s">
        <v>552</v>
      </c>
    </row>
    <row r="11" ht="94" customHeight="1" spans="1:12">
      <c r="A11" s="58">
        <v>6</v>
      </c>
      <c r="B11" s="62" t="s">
        <v>282</v>
      </c>
      <c r="C11" s="62"/>
      <c r="D11" s="62"/>
      <c r="E11" s="62" t="s">
        <v>567</v>
      </c>
      <c r="F11" s="62"/>
      <c r="G11" s="64">
        <v>0</v>
      </c>
      <c r="H11" s="64"/>
      <c r="I11" s="62"/>
      <c r="J11" s="62" t="s">
        <v>568</v>
      </c>
      <c r="K11" s="62" t="s">
        <v>551</v>
      </c>
      <c r="L11" s="62" t="s">
        <v>552</v>
      </c>
    </row>
    <row r="12" ht="94" customHeight="1" spans="1:12">
      <c r="A12" s="58">
        <v>7</v>
      </c>
      <c r="B12" s="62" t="s">
        <v>277</v>
      </c>
      <c r="C12" s="62"/>
      <c r="D12" s="62"/>
      <c r="E12" s="62" t="s">
        <v>569</v>
      </c>
      <c r="F12" s="62"/>
      <c r="G12" s="64">
        <v>0</v>
      </c>
      <c r="H12" s="64"/>
      <c r="I12" s="62"/>
      <c r="J12" s="62" t="s">
        <v>570</v>
      </c>
      <c r="K12" s="58" t="s">
        <v>551</v>
      </c>
      <c r="L12" s="58" t="s">
        <v>552</v>
      </c>
    </row>
    <row r="13" ht="94" customHeight="1" spans="1:12">
      <c r="A13" s="58">
        <v>8</v>
      </c>
      <c r="B13" s="62" t="s">
        <v>277</v>
      </c>
      <c r="C13" s="62"/>
      <c r="D13" s="62"/>
      <c r="E13" s="62" t="s">
        <v>571</v>
      </c>
      <c r="F13" s="62"/>
      <c r="G13" s="64">
        <v>0</v>
      </c>
      <c r="H13" s="64"/>
      <c r="I13" s="62"/>
      <c r="J13" s="62" t="s">
        <v>570</v>
      </c>
      <c r="K13" s="58" t="s">
        <v>551</v>
      </c>
      <c r="L13" s="58" t="s">
        <v>552</v>
      </c>
    </row>
    <row r="14" ht="94" customHeight="1" spans="1:12">
      <c r="A14" s="58">
        <v>9</v>
      </c>
      <c r="B14" s="62" t="s">
        <v>277</v>
      </c>
      <c r="C14" s="62"/>
      <c r="D14" s="62"/>
      <c r="E14" s="62" t="s">
        <v>572</v>
      </c>
      <c r="F14" s="62"/>
      <c r="G14" s="64">
        <v>0</v>
      </c>
      <c r="H14" s="64"/>
      <c r="I14" s="62"/>
      <c r="J14" s="62" t="s">
        <v>573</v>
      </c>
      <c r="K14" s="58" t="s">
        <v>551</v>
      </c>
      <c r="L14" s="58" t="s">
        <v>552</v>
      </c>
    </row>
    <row r="15" ht="94" customHeight="1" spans="1:12">
      <c r="A15" s="58">
        <v>10</v>
      </c>
      <c r="B15" s="62" t="s">
        <v>277</v>
      </c>
      <c r="C15" s="62"/>
      <c r="D15" s="62"/>
      <c r="E15" s="62" t="s">
        <v>574</v>
      </c>
      <c r="F15" s="62"/>
      <c r="G15" s="64">
        <v>0</v>
      </c>
      <c r="H15" s="64"/>
      <c r="I15" s="62"/>
      <c r="J15" s="62" t="s">
        <v>573</v>
      </c>
      <c r="K15" s="58" t="s">
        <v>551</v>
      </c>
      <c r="L15" s="58" t="s">
        <v>552</v>
      </c>
    </row>
    <row r="16" ht="94" customHeight="1" spans="1:12">
      <c r="A16" s="58">
        <v>11</v>
      </c>
      <c r="B16" s="62" t="s">
        <v>277</v>
      </c>
      <c r="C16" s="62"/>
      <c r="D16" s="62"/>
      <c r="E16" s="62" t="s">
        <v>575</v>
      </c>
      <c r="F16" s="62"/>
      <c r="G16" s="64">
        <v>0</v>
      </c>
      <c r="H16" s="64"/>
      <c r="I16" s="62"/>
      <c r="J16" s="62" t="s">
        <v>573</v>
      </c>
      <c r="K16" s="58" t="s">
        <v>551</v>
      </c>
      <c r="L16" s="58" t="s">
        <v>552</v>
      </c>
    </row>
    <row r="17" ht="94" customHeight="1" spans="1:12">
      <c r="A17" s="58">
        <v>12</v>
      </c>
      <c r="B17" s="62" t="s">
        <v>277</v>
      </c>
      <c r="C17" s="62"/>
      <c r="D17" s="62"/>
      <c r="E17" s="62" t="s">
        <v>576</v>
      </c>
      <c r="F17" s="62"/>
      <c r="G17" s="64">
        <v>0</v>
      </c>
      <c r="H17" s="64"/>
      <c r="I17" s="62"/>
      <c r="J17" s="62" t="s">
        <v>573</v>
      </c>
      <c r="K17" s="58" t="s">
        <v>551</v>
      </c>
      <c r="L17" s="58" t="s">
        <v>552</v>
      </c>
    </row>
    <row r="18" ht="94" customHeight="1" spans="1:12">
      <c r="A18" s="58">
        <v>13</v>
      </c>
      <c r="B18" s="62" t="s">
        <v>277</v>
      </c>
      <c r="C18" s="62"/>
      <c r="D18" s="62"/>
      <c r="E18" s="62" t="s">
        <v>577</v>
      </c>
      <c r="F18" s="62"/>
      <c r="G18" s="64">
        <v>0</v>
      </c>
      <c r="H18" s="64"/>
      <c r="I18" s="62"/>
      <c r="J18" s="62" t="s">
        <v>573</v>
      </c>
      <c r="K18" s="58" t="s">
        <v>551</v>
      </c>
      <c r="L18" s="58" t="s">
        <v>552</v>
      </c>
    </row>
    <row r="19" ht="94" customHeight="1" spans="1:12">
      <c r="A19" s="58">
        <v>14</v>
      </c>
      <c r="B19" s="62" t="s">
        <v>277</v>
      </c>
      <c r="C19" s="62"/>
      <c r="D19" s="62"/>
      <c r="E19" s="62" t="s">
        <v>578</v>
      </c>
      <c r="F19" s="62"/>
      <c r="G19" s="64">
        <v>0</v>
      </c>
      <c r="H19" s="64"/>
      <c r="I19" s="62"/>
      <c r="J19" s="62" t="s">
        <v>573</v>
      </c>
      <c r="K19" s="58" t="s">
        <v>551</v>
      </c>
      <c r="L19" s="58" t="s">
        <v>552</v>
      </c>
    </row>
    <row r="20" ht="94" customHeight="1" spans="1:12">
      <c r="A20" s="58">
        <v>15</v>
      </c>
      <c r="B20" s="62" t="s">
        <v>277</v>
      </c>
      <c r="C20" s="62"/>
      <c r="D20" s="62"/>
      <c r="E20" s="62" t="s">
        <v>579</v>
      </c>
      <c r="F20" s="62"/>
      <c r="G20" s="64">
        <v>0</v>
      </c>
      <c r="H20" s="64"/>
      <c r="I20" s="62"/>
      <c r="J20" s="62" t="s">
        <v>573</v>
      </c>
      <c r="K20" s="58" t="s">
        <v>551</v>
      </c>
      <c r="L20" s="58" t="s">
        <v>552</v>
      </c>
    </row>
    <row r="21" ht="94" customHeight="1" spans="1:12">
      <c r="A21" s="58">
        <v>16</v>
      </c>
      <c r="B21" s="62" t="s">
        <v>277</v>
      </c>
      <c r="C21" s="62"/>
      <c r="D21" s="62"/>
      <c r="E21" s="62" t="s">
        <v>580</v>
      </c>
      <c r="F21" s="62"/>
      <c r="G21" s="64">
        <v>0</v>
      </c>
      <c r="H21" s="64"/>
      <c r="I21" s="62"/>
      <c r="J21" s="62" t="s">
        <v>581</v>
      </c>
      <c r="K21" s="58" t="s">
        <v>551</v>
      </c>
      <c r="L21" s="58" t="s">
        <v>552</v>
      </c>
    </row>
    <row r="22" ht="94" customHeight="1" spans="1:12">
      <c r="A22" s="58">
        <v>17</v>
      </c>
      <c r="B22" s="62" t="s">
        <v>304</v>
      </c>
      <c r="C22" s="62"/>
      <c r="D22" s="62"/>
      <c r="E22" s="62" t="s">
        <v>582</v>
      </c>
      <c r="F22" s="62"/>
      <c r="G22" s="64">
        <v>0</v>
      </c>
      <c r="H22" s="64"/>
      <c r="I22" s="62"/>
      <c r="J22" s="62" t="s">
        <v>583</v>
      </c>
      <c r="K22" s="62" t="s">
        <v>584</v>
      </c>
      <c r="L22" s="62" t="s">
        <v>585</v>
      </c>
    </row>
    <row r="23" ht="94" customHeight="1" spans="1:12">
      <c r="A23" s="58">
        <v>18</v>
      </c>
      <c r="B23" s="62" t="s">
        <v>304</v>
      </c>
      <c r="C23" s="62"/>
      <c r="D23" s="62"/>
      <c r="E23" s="62" t="s">
        <v>586</v>
      </c>
      <c r="F23" s="62"/>
      <c r="G23" s="64">
        <v>0</v>
      </c>
      <c r="H23" s="64"/>
      <c r="I23" s="62"/>
      <c r="J23" s="62" t="s">
        <v>587</v>
      </c>
      <c r="K23" s="62" t="s">
        <v>588</v>
      </c>
      <c r="L23" s="62" t="s">
        <v>585</v>
      </c>
    </row>
    <row r="24" ht="94" customHeight="1" spans="1:12">
      <c r="A24" s="58">
        <v>19</v>
      </c>
      <c r="B24" s="62" t="s">
        <v>304</v>
      </c>
      <c r="C24" s="62"/>
      <c r="D24" s="62"/>
      <c r="E24" s="62" t="s">
        <v>589</v>
      </c>
      <c r="F24" s="62"/>
      <c r="G24" s="64">
        <v>0</v>
      </c>
      <c r="H24" s="64"/>
      <c r="I24" s="62"/>
      <c r="J24" s="62" t="s">
        <v>590</v>
      </c>
      <c r="K24" s="62" t="s">
        <v>591</v>
      </c>
      <c r="L24" s="62" t="s">
        <v>585</v>
      </c>
    </row>
    <row r="25" ht="94" customHeight="1" spans="1:12">
      <c r="A25" s="58">
        <v>20</v>
      </c>
      <c r="B25" s="62" t="s">
        <v>304</v>
      </c>
      <c r="C25" s="62"/>
      <c r="D25" s="62"/>
      <c r="E25" s="62" t="s">
        <v>592</v>
      </c>
      <c r="F25" s="62"/>
      <c r="G25" s="64">
        <v>0</v>
      </c>
      <c r="H25" s="64"/>
      <c r="I25" s="62"/>
      <c r="J25" s="62" t="s">
        <v>593</v>
      </c>
      <c r="K25" s="62" t="s">
        <v>594</v>
      </c>
      <c r="L25" s="62" t="s">
        <v>557</v>
      </c>
    </row>
    <row r="26" ht="94" customHeight="1" spans="1:12">
      <c r="A26" s="58">
        <v>21</v>
      </c>
      <c r="B26" s="62" t="s">
        <v>304</v>
      </c>
      <c r="C26" s="62"/>
      <c r="D26" s="62"/>
      <c r="E26" s="62" t="s">
        <v>595</v>
      </c>
      <c r="F26" s="62"/>
      <c r="G26" s="64">
        <v>0</v>
      </c>
      <c r="H26" s="64"/>
      <c r="I26" s="62"/>
      <c r="J26" s="62" t="s">
        <v>596</v>
      </c>
      <c r="K26" s="62" t="s">
        <v>597</v>
      </c>
      <c r="L26" s="62" t="s">
        <v>598</v>
      </c>
    </row>
    <row r="27" ht="94" customHeight="1" spans="1:12">
      <c r="A27" s="58">
        <v>22</v>
      </c>
      <c r="B27" s="62" t="s">
        <v>304</v>
      </c>
      <c r="C27" s="62"/>
      <c r="D27" s="62"/>
      <c r="E27" s="62" t="s">
        <v>599</v>
      </c>
      <c r="F27" s="62"/>
      <c r="G27" s="64">
        <v>0</v>
      </c>
      <c r="H27" s="64"/>
      <c r="I27" s="62"/>
      <c r="J27" s="62" t="s">
        <v>600</v>
      </c>
      <c r="K27" s="62" t="s">
        <v>601</v>
      </c>
      <c r="L27" s="62" t="s">
        <v>598</v>
      </c>
    </row>
    <row r="28" ht="94" customHeight="1" spans="1:12">
      <c r="A28" s="58">
        <v>23</v>
      </c>
      <c r="B28" s="62" t="s">
        <v>304</v>
      </c>
      <c r="C28" s="62"/>
      <c r="D28" s="62"/>
      <c r="E28" s="62" t="s">
        <v>602</v>
      </c>
      <c r="F28" s="62"/>
      <c r="G28" s="64">
        <v>0</v>
      </c>
      <c r="H28" s="64"/>
      <c r="I28" s="62"/>
      <c r="J28" s="62" t="s">
        <v>603</v>
      </c>
      <c r="K28" s="62" t="s">
        <v>551</v>
      </c>
      <c r="L28" s="62" t="s">
        <v>552</v>
      </c>
    </row>
    <row r="29" ht="94" customHeight="1" spans="1:12">
      <c r="A29" s="58">
        <v>24</v>
      </c>
      <c r="B29" s="62" t="s">
        <v>304</v>
      </c>
      <c r="C29" s="62"/>
      <c r="D29" s="62"/>
      <c r="E29" s="62" t="s">
        <v>604</v>
      </c>
      <c r="F29" s="62"/>
      <c r="G29" s="64">
        <v>0</v>
      </c>
      <c r="H29" s="64"/>
      <c r="I29" s="62"/>
      <c r="J29" s="62" t="s">
        <v>603</v>
      </c>
      <c r="K29" s="62" t="s">
        <v>551</v>
      </c>
      <c r="L29" s="62" t="s">
        <v>552</v>
      </c>
    </row>
    <row r="30" ht="94" customHeight="1" spans="1:12">
      <c r="A30" s="58">
        <v>25</v>
      </c>
      <c r="B30" s="62" t="s">
        <v>304</v>
      </c>
      <c r="C30" s="62"/>
      <c r="D30" s="62"/>
      <c r="E30" s="62" t="s">
        <v>605</v>
      </c>
      <c r="F30" s="62"/>
      <c r="G30" s="64">
        <v>0</v>
      </c>
      <c r="H30" s="64"/>
      <c r="I30" s="62"/>
      <c r="J30" s="62" t="s">
        <v>606</v>
      </c>
      <c r="K30" s="62" t="s">
        <v>551</v>
      </c>
      <c r="L30" s="62" t="s">
        <v>552</v>
      </c>
    </row>
    <row r="31" ht="94" customHeight="1" spans="1:12">
      <c r="A31" s="58">
        <v>26</v>
      </c>
      <c r="B31" s="62" t="s">
        <v>468</v>
      </c>
      <c r="C31" s="62"/>
      <c r="D31" s="62"/>
      <c r="E31" s="62" t="s">
        <v>607</v>
      </c>
      <c r="F31" s="62"/>
      <c r="G31" s="64">
        <v>0</v>
      </c>
      <c r="H31" s="64"/>
      <c r="I31" s="62"/>
      <c r="J31" s="62" t="s">
        <v>568</v>
      </c>
      <c r="K31" s="62" t="s">
        <v>551</v>
      </c>
      <c r="L31" s="62" t="s">
        <v>552</v>
      </c>
    </row>
    <row r="32" ht="94" customHeight="1" spans="1:12">
      <c r="A32" s="58">
        <v>27</v>
      </c>
      <c r="B32" s="62" t="s">
        <v>608</v>
      </c>
      <c r="C32" s="62"/>
      <c r="D32" s="62"/>
      <c r="E32" s="62" t="s">
        <v>609</v>
      </c>
      <c r="F32" s="62"/>
      <c r="G32" s="64">
        <v>0</v>
      </c>
      <c r="H32" s="64"/>
      <c r="I32" s="62"/>
      <c r="J32" s="62" t="s">
        <v>610</v>
      </c>
      <c r="K32" s="62" t="s">
        <v>551</v>
      </c>
      <c r="L32" s="62" t="s">
        <v>552</v>
      </c>
    </row>
    <row r="33" ht="94" customHeight="1" spans="1:12">
      <c r="A33" s="58">
        <v>28</v>
      </c>
      <c r="B33" s="62" t="s">
        <v>611</v>
      </c>
      <c r="C33" s="62"/>
      <c r="D33" s="62"/>
      <c r="E33" s="62" t="s">
        <v>612</v>
      </c>
      <c r="F33" s="62"/>
      <c r="G33" s="64">
        <v>0</v>
      </c>
      <c r="H33" s="64"/>
      <c r="I33" s="62"/>
      <c r="J33" s="62" t="s">
        <v>613</v>
      </c>
      <c r="K33" s="62" t="s">
        <v>551</v>
      </c>
      <c r="L33" s="62" t="s">
        <v>552</v>
      </c>
    </row>
    <row r="34" ht="94" customHeight="1" spans="1:12">
      <c r="A34" s="58">
        <v>29</v>
      </c>
      <c r="B34" s="62" t="s">
        <v>614</v>
      </c>
      <c r="C34" s="62"/>
      <c r="D34" s="62"/>
      <c r="E34" s="62" t="s">
        <v>615</v>
      </c>
      <c r="F34" s="62"/>
      <c r="G34" s="64">
        <v>0</v>
      </c>
      <c r="H34" s="64"/>
      <c r="I34" s="62"/>
      <c r="J34" s="62" t="s">
        <v>568</v>
      </c>
      <c r="K34" s="62" t="s">
        <v>551</v>
      </c>
      <c r="L34" s="62" t="s">
        <v>552</v>
      </c>
    </row>
    <row r="35" ht="94" customHeight="1" spans="1:12">
      <c r="A35" s="58">
        <v>31</v>
      </c>
      <c r="B35" s="62" t="s">
        <v>562</v>
      </c>
      <c r="C35" s="62"/>
      <c r="D35" s="62"/>
      <c r="E35" s="62" t="s">
        <v>616</v>
      </c>
      <c r="F35" s="62"/>
      <c r="G35" s="64"/>
      <c r="H35" s="64">
        <v>0</v>
      </c>
      <c r="I35" s="62"/>
      <c r="J35" s="62" t="s">
        <v>617</v>
      </c>
      <c r="K35" s="62" t="s">
        <v>551</v>
      </c>
      <c r="L35" s="62" t="s">
        <v>552</v>
      </c>
    </row>
    <row r="36" ht="94" customHeight="1" spans="1:12">
      <c r="A36" s="58">
        <v>32</v>
      </c>
      <c r="B36" s="62" t="s">
        <v>282</v>
      </c>
      <c r="C36" s="62"/>
      <c r="D36" s="62"/>
      <c r="E36" s="62" t="s">
        <v>618</v>
      </c>
      <c r="F36" s="62"/>
      <c r="G36" s="64"/>
      <c r="H36" s="64">
        <v>0</v>
      </c>
      <c r="I36" s="62"/>
      <c r="J36" s="62" t="s">
        <v>619</v>
      </c>
      <c r="K36" s="62" t="s">
        <v>551</v>
      </c>
      <c r="L36" s="62" t="s">
        <v>552</v>
      </c>
    </row>
    <row r="37" ht="94" customHeight="1" spans="1:12">
      <c r="A37" s="58">
        <v>33</v>
      </c>
      <c r="B37" s="62" t="s">
        <v>282</v>
      </c>
      <c r="C37" s="62"/>
      <c r="D37" s="62"/>
      <c r="E37" s="62" t="s">
        <v>620</v>
      </c>
      <c r="F37" s="62"/>
      <c r="G37" s="64"/>
      <c r="H37" s="64">
        <v>0</v>
      </c>
      <c r="I37" s="62"/>
      <c r="J37" s="62" t="s">
        <v>621</v>
      </c>
      <c r="K37" s="62" t="s">
        <v>551</v>
      </c>
      <c r="L37" s="62" t="s">
        <v>552</v>
      </c>
    </row>
    <row r="38" ht="94" customHeight="1" spans="1:12">
      <c r="A38" s="58">
        <v>34</v>
      </c>
      <c r="B38" s="62" t="s">
        <v>282</v>
      </c>
      <c r="C38" s="62"/>
      <c r="D38" s="62"/>
      <c r="E38" s="62" t="s">
        <v>622</v>
      </c>
      <c r="F38" s="62"/>
      <c r="G38" s="64"/>
      <c r="H38" s="64">
        <v>0</v>
      </c>
      <c r="I38" s="62"/>
      <c r="J38" s="62" t="s">
        <v>623</v>
      </c>
      <c r="K38" s="62" t="s">
        <v>551</v>
      </c>
      <c r="L38" s="62" t="s">
        <v>552</v>
      </c>
    </row>
    <row r="39" ht="94" customHeight="1" spans="1:12">
      <c r="A39" s="58">
        <v>35</v>
      </c>
      <c r="B39" s="62" t="s">
        <v>624</v>
      </c>
      <c r="C39" s="62"/>
      <c r="D39" s="62"/>
      <c r="E39" s="62" t="s">
        <v>625</v>
      </c>
      <c r="F39" s="62"/>
      <c r="G39" s="64"/>
      <c r="H39" s="64">
        <v>0</v>
      </c>
      <c r="I39" s="62"/>
      <c r="J39" s="62" t="s">
        <v>626</v>
      </c>
      <c r="K39" s="62" t="s">
        <v>627</v>
      </c>
      <c r="L39" s="62" t="s">
        <v>628</v>
      </c>
    </row>
    <row r="40" ht="94" customHeight="1" spans="1:12">
      <c r="A40" s="58">
        <v>36</v>
      </c>
      <c r="B40" s="62" t="s">
        <v>611</v>
      </c>
      <c r="C40" s="62"/>
      <c r="D40" s="62"/>
      <c r="E40" s="62" t="s">
        <v>629</v>
      </c>
      <c r="F40" s="62"/>
      <c r="G40" s="64"/>
      <c r="H40" s="64">
        <v>0</v>
      </c>
      <c r="I40" s="62"/>
      <c r="J40" s="62" t="s">
        <v>630</v>
      </c>
      <c r="K40" s="62" t="s">
        <v>551</v>
      </c>
      <c r="L40" s="62" t="s">
        <v>552</v>
      </c>
    </row>
    <row r="41" ht="94" customHeight="1" spans="1:12">
      <c r="A41" s="58">
        <v>37</v>
      </c>
      <c r="B41" s="62" t="s">
        <v>277</v>
      </c>
      <c r="C41" s="62"/>
      <c r="D41" s="62"/>
      <c r="E41" s="62" t="s">
        <v>631</v>
      </c>
      <c r="F41" s="62"/>
      <c r="G41" s="64"/>
      <c r="H41" s="64">
        <v>0</v>
      </c>
      <c r="I41" s="62"/>
      <c r="J41" s="62" t="s">
        <v>632</v>
      </c>
      <c r="K41" s="58" t="s">
        <v>551</v>
      </c>
      <c r="L41" s="58" t="s">
        <v>552</v>
      </c>
    </row>
    <row r="42" ht="94" customHeight="1" spans="1:12">
      <c r="A42" s="58">
        <v>38</v>
      </c>
      <c r="B42" s="62" t="s">
        <v>608</v>
      </c>
      <c r="C42" s="62"/>
      <c r="D42" s="62"/>
      <c r="E42" s="62" t="s">
        <v>633</v>
      </c>
      <c r="F42" s="62"/>
      <c r="G42" s="64"/>
      <c r="H42" s="64">
        <v>0</v>
      </c>
      <c r="I42" s="62"/>
      <c r="J42" s="62" t="s">
        <v>634</v>
      </c>
      <c r="K42" s="62" t="s">
        <v>551</v>
      </c>
      <c r="L42" s="62" t="s">
        <v>552</v>
      </c>
    </row>
    <row r="43" ht="94" customHeight="1" spans="1:12">
      <c r="A43" s="58">
        <v>39</v>
      </c>
      <c r="B43" s="62" t="s">
        <v>608</v>
      </c>
      <c r="C43" s="62"/>
      <c r="D43" s="62"/>
      <c r="E43" s="62" t="s">
        <v>635</v>
      </c>
      <c r="F43" s="62"/>
      <c r="G43" s="64"/>
      <c r="H43" s="64">
        <v>0</v>
      </c>
      <c r="I43" s="62"/>
      <c r="J43" s="62" t="s">
        <v>636</v>
      </c>
      <c r="K43" s="62" t="s">
        <v>551</v>
      </c>
      <c r="L43" s="62" t="s">
        <v>552</v>
      </c>
    </row>
    <row r="44" ht="94" customHeight="1" spans="1:12">
      <c r="A44" s="58">
        <v>40</v>
      </c>
      <c r="B44" s="62" t="s">
        <v>277</v>
      </c>
      <c r="C44" s="62"/>
      <c r="D44" s="62"/>
      <c r="E44" s="62" t="s">
        <v>637</v>
      </c>
      <c r="F44" s="62"/>
      <c r="G44" s="64"/>
      <c r="H44" s="64">
        <v>0</v>
      </c>
      <c r="I44" s="62"/>
      <c r="J44" s="62" t="s">
        <v>636</v>
      </c>
      <c r="K44" s="58" t="s">
        <v>551</v>
      </c>
      <c r="L44" s="58" t="s">
        <v>552</v>
      </c>
    </row>
  </sheetData>
  <mergeCells count="3">
    <mergeCell ref="A2:L2"/>
    <mergeCell ref="G3:H3"/>
    <mergeCell ref="J3:K3"/>
  </mergeCells>
  <printOptions horizontalCentered="1"/>
  <pageMargins left="0.313888888888889" right="0.313888888888889" top="0.590277777777778" bottom="0.393055555555556" header="0.196527777777778" footer="0.196527777777778"/>
  <pageSetup paperSize="9" scale="94" fitToHeight="0"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5"/>
  <sheetViews>
    <sheetView zoomScale="55" zoomScaleNormal="55" workbookViewId="0">
      <selection activeCell="A1" sqref="A1"/>
    </sheetView>
  </sheetViews>
  <sheetFormatPr defaultColWidth="8.75" defaultRowHeight="14.25"/>
  <cols>
    <col min="1" max="1" width="13.875" style="14" customWidth="1"/>
    <col min="2" max="2" width="17.25" style="15" hidden="1" customWidth="1"/>
    <col min="3" max="3" width="25.4416666666667" style="14" hidden="1" customWidth="1"/>
    <col min="4" max="4" width="22.25" style="15" customWidth="1"/>
    <col min="5" max="5" width="24" style="14" hidden="1" customWidth="1"/>
    <col min="6" max="7" width="12" style="16" customWidth="1"/>
    <col min="8" max="8" width="15" style="14" hidden="1" customWidth="1"/>
    <col min="9" max="9" width="37.2" style="15" customWidth="1"/>
    <col min="10" max="10" width="37.4" style="15" customWidth="1"/>
    <col min="11" max="11" width="30.25" style="15" customWidth="1"/>
    <col min="12" max="16384" width="8.75" style="14"/>
  </cols>
  <sheetData>
    <row r="1" spans="1:1">
      <c r="A1" s="17" t="s">
        <v>638</v>
      </c>
    </row>
    <row r="2" ht="27" spans="1:11">
      <c r="A2" s="5" t="s">
        <v>639</v>
      </c>
      <c r="B2" s="5"/>
      <c r="C2" s="5"/>
      <c r="D2" s="5"/>
      <c r="E2" s="5"/>
      <c r="F2" s="5"/>
      <c r="G2" s="5"/>
      <c r="H2" s="5"/>
      <c r="I2" s="44"/>
      <c r="J2" s="44"/>
      <c r="K2" s="44"/>
    </row>
    <row r="3" ht="18.75" spans="1:8">
      <c r="A3" s="18"/>
      <c r="B3" s="19"/>
      <c r="C3" s="20"/>
      <c r="D3" s="21"/>
      <c r="E3" s="22"/>
      <c r="F3" s="23" t="s">
        <v>2</v>
      </c>
      <c r="G3" s="24"/>
      <c r="H3" s="25"/>
    </row>
    <row r="4" s="12" customFormat="1" ht="28.5" spans="1:11">
      <c r="A4" s="26" t="s">
        <v>271</v>
      </c>
      <c r="B4" s="26" t="s">
        <v>541</v>
      </c>
      <c r="C4" s="26" t="s">
        <v>542</v>
      </c>
      <c r="D4" s="27" t="s">
        <v>272</v>
      </c>
      <c r="E4" s="26" t="s">
        <v>313</v>
      </c>
      <c r="F4" s="28" t="s">
        <v>543</v>
      </c>
      <c r="G4" s="28" t="s">
        <v>544</v>
      </c>
      <c r="H4" s="28" t="s">
        <v>7</v>
      </c>
      <c r="I4" s="28" t="s">
        <v>640</v>
      </c>
      <c r="J4" s="28" t="s">
        <v>546</v>
      </c>
      <c r="K4" s="28" t="s">
        <v>547</v>
      </c>
    </row>
    <row r="5" s="13" customFormat="1" spans="1:11">
      <c r="A5" s="29"/>
      <c r="B5" s="29"/>
      <c r="C5" s="29"/>
      <c r="D5" s="30"/>
      <c r="E5" s="29" t="s">
        <v>276</v>
      </c>
      <c r="F5" s="31">
        <f>SUM(F6:F25)</f>
        <v>16400</v>
      </c>
      <c r="G5" s="31">
        <f>SUM(G6:G25)</f>
        <v>14100</v>
      </c>
      <c r="H5" s="32"/>
      <c r="I5" s="45"/>
      <c r="J5" s="45"/>
      <c r="K5" s="45"/>
    </row>
    <row r="6" s="13" customFormat="1" ht="150" customHeight="1" spans="1:11">
      <c r="A6" s="33" t="s">
        <v>277</v>
      </c>
      <c r="B6" s="33">
        <v>2139999</v>
      </c>
      <c r="C6" s="33" t="s">
        <v>641</v>
      </c>
      <c r="D6" s="33" t="s">
        <v>278</v>
      </c>
      <c r="E6" s="34" t="s">
        <v>317</v>
      </c>
      <c r="F6" s="35">
        <v>4450</v>
      </c>
      <c r="G6" s="36"/>
      <c r="H6" s="37" t="s">
        <v>642</v>
      </c>
      <c r="I6" s="42" t="s">
        <v>643</v>
      </c>
      <c r="J6" s="42" t="s">
        <v>551</v>
      </c>
      <c r="K6" s="42" t="s">
        <v>552</v>
      </c>
    </row>
    <row r="7" s="13" customFormat="1" ht="150" customHeight="1" spans="1:11">
      <c r="A7" s="33" t="s">
        <v>277</v>
      </c>
      <c r="B7" s="33">
        <v>2139999</v>
      </c>
      <c r="C7" s="33" t="s">
        <v>641</v>
      </c>
      <c r="D7" s="33" t="s">
        <v>279</v>
      </c>
      <c r="E7" s="34" t="s">
        <v>317</v>
      </c>
      <c r="F7" s="35">
        <v>4200</v>
      </c>
      <c r="G7" s="36"/>
      <c r="H7" s="37" t="s">
        <v>642</v>
      </c>
      <c r="I7" s="42" t="s">
        <v>643</v>
      </c>
      <c r="J7" s="42" t="s">
        <v>551</v>
      </c>
      <c r="K7" s="42" t="s">
        <v>552</v>
      </c>
    </row>
    <row r="8" s="13" customFormat="1" ht="150" customHeight="1" spans="1:11">
      <c r="A8" s="33" t="s">
        <v>290</v>
      </c>
      <c r="B8" s="33">
        <v>2120399</v>
      </c>
      <c r="C8" s="33" t="s">
        <v>644</v>
      </c>
      <c r="D8" s="33" t="s">
        <v>294</v>
      </c>
      <c r="E8" s="34" t="s">
        <v>317</v>
      </c>
      <c r="F8" s="38">
        <v>2200</v>
      </c>
      <c r="G8" s="35"/>
      <c r="H8" s="37" t="s">
        <v>642</v>
      </c>
      <c r="I8" s="42" t="s">
        <v>645</v>
      </c>
      <c r="J8" s="42" t="s">
        <v>551</v>
      </c>
      <c r="K8" s="42" t="s">
        <v>552</v>
      </c>
    </row>
    <row r="9" s="13" customFormat="1" ht="150" customHeight="1" spans="1:11">
      <c r="A9" s="33" t="s">
        <v>282</v>
      </c>
      <c r="B9" s="33">
        <v>2050701</v>
      </c>
      <c r="C9" s="33" t="s">
        <v>646</v>
      </c>
      <c r="D9" s="33" t="s">
        <v>283</v>
      </c>
      <c r="E9" s="33" t="s">
        <v>647</v>
      </c>
      <c r="F9" s="38">
        <v>1300</v>
      </c>
      <c r="G9" s="35"/>
      <c r="H9" s="37" t="s">
        <v>642</v>
      </c>
      <c r="I9" s="42" t="s">
        <v>648</v>
      </c>
      <c r="J9" s="42" t="s">
        <v>551</v>
      </c>
      <c r="K9" s="42" t="s">
        <v>552</v>
      </c>
    </row>
    <row r="10" s="13" customFormat="1" ht="150" customHeight="1" spans="1:11">
      <c r="A10" s="33" t="s">
        <v>277</v>
      </c>
      <c r="B10" s="33">
        <v>2139999</v>
      </c>
      <c r="C10" s="33" t="s">
        <v>641</v>
      </c>
      <c r="D10" s="33" t="s">
        <v>280</v>
      </c>
      <c r="E10" s="34" t="s">
        <v>317</v>
      </c>
      <c r="F10" s="38">
        <v>900</v>
      </c>
      <c r="G10" s="35"/>
      <c r="H10" s="37" t="s">
        <v>642</v>
      </c>
      <c r="I10" s="42" t="s">
        <v>643</v>
      </c>
      <c r="J10" s="42" t="s">
        <v>551</v>
      </c>
      <c r="K10" s="42" t="s">
        <v>552</v>
      </c>
    </row>
    <row r="11" s="13" customFormat="1" ht="150" customHeight="1" spans="1:11">
      <c r="A11" s="33" t="s">
        <v>277</v>
      </c>
      <c r="B11" s="33">
        <v>2139999</v>
      </c>
      <c r="C11" s="33" t="s">
        <v>641</v>
      </c>
      <c r="D11" s="33" t="s">
        <v>281</v>
      </c>
      <c r="E11" s="34" t="s">
        <v>317</v>
      </c>
      <c r="F11" s="38">
        <v>550</v>
      </c>
      <c r="G11" s="35"/>
      <c r="H11" s="37" t="s">
        <v>642</v>
      </c>
      <c r="I11" s="42" t="s">
        <v>643</v>
      </c>
      <c r="J11" s="42" t="s">
        <v>551</v>
      </c>
      <c r="K11" s="42" t="s">
        <v>552</v>
      </c>
    </row>
    <row r="12" s="13" customFormat="1" ht="150" customHeight="1" spans="1:11">
      <c r="A12" s="33" t="s">
        <v>284</v>
      </c>
      <c r="B12" s="33">
        <v>2109999</v>
      </c>
      <c r="C12" s="33" t="s">
        <v>649</v>
      </c>
      <c r="D12" s="33" t="s">
        <v>285</v>
      </c>
      <c r="E12" s="34" t="s">
        <v>316</v>
      </c>
      <c r="F12" s="38">
        <v>700</v>
      </c>
      <c r="G12" s="35"/>
      <c r="H12" s="37" t="s">
        <v>642</v>
      </c>
      <c r="I12" s="42" t="s">
        <v>650</v>
      </c>
      <c r="J12" s="42" t="s">
        <v>551</v>
      </c>
      <c r="K12" s="42" t="s">
        <v>552</v>
      </c>
    </row>
    <row r="13" s="13" customFormat="1" ht="150" customHeight="1" spans="1:11">
      <c r="A13" s="33" t="s">
        <v>286</v>
      </c>
      <c r="B13" s="33">
        <v>2059999</v>
      </c>
      <c r="C13" s="33" t="s">
        <v>651</v>
      </c>
      <c r="D13" s="33" t="s">
        <v>287</v>
      </c>
      <c r="E13" s="34" t="s">
        <v>317</v>
      </c>
      <c r="F13" s="38">
        <v>600</v>
      </c>
      <c r="G13" s="35"/>
      <c r="H13" s="37" t="s">
        <v>642</v>
      </c>
      <c r="I13" s="42" t="s">
        <v>652</v>
      </c>
      <c r="J13" s="42" t="s">
        <v>653</v>
      </c>
      <c r="K13" s="42" t="s">
        <v>654</v>
      </c>
    </row>
    <row r="14" s="13" customFormat="1" ht="150" customHeight="1" spans="1:11">
      <c r="A14" s="33" t="s">
        <v>288</v>
      </c>
      <c r="B14" s="33">
        <v>2082899</v>
      </c>
      <c r="C14" s="33" t="s">
        <v>655</v>
      </c>
      <c r="D14" s="33" t="s">
        <v>289</v>
      </c>
      <c r="E14" s="34" t="s">
        <v>317</v>
      </c>
      <c r="F14" s="38">
        <v>500</v>
      </c>
      <c r="G14" s="35"/>
      <c r="H14" s="37" t="s">
        <v>642</v>
      </c>
      <c r="I14" s="42" t="s">
        <v>656</v>
      </c>
      <c r="J14" s="42" t="s">
        <v>551</v>
      </c>
      <c r="K14" s="42" t="s">
        <v>552</v>
      </c>
    </row>
    <row r="15" s="13" customFormat="1" ht="150" customHeight="1" spans="1:11">
      <c r="A15" s="33" t="s">
        <v>290</v>
      </c>
      <c r="B15" s="33">
        <v>2139999</v>
      </c>
      <c r="C15" s="33" t="s">
        <v>641</v>
      </c>
      <c r="D15" s="33" t="s">
        <v>291</v>
      </c>
      <c r="E15" s="34" t="s">
        <v>317</v>
      </c>
      <c r="F15" s="38">
        <v>500</v>
      </c>
      <c r="G15" s="38"/>
      <c r="H15" s="37" t="s">
        <v>657</v>
      </c>
      <c r="I15" s="42" t="s">
        <v>658</v>
      </c>
      <c r="J15" s="42" t="s">
        <v>551</v>
      </c>
      <c r="K15" s="42" t="s">
        <v>552</v>
      </c>
    </row>
    <row r="16" s="13" customFormat="1" ht="150" customHeight="1" spans="1:11">
      <c r="A16" s="33" t="s">
        <v>292</v>
      </c>
      <c r="B16" s="33">
        <v>2109999</v>
      </c>
      <c r="C16" s="33" t="s">
        <v>649</v>
      </c>
      <c r="D16" s="33" t="s">
        <v>293</v>
      </c>
      <c r="E16" s="34" t="s">
        <v>317</v>
      </c>
      <c r="F16" s="38">
        <v>500</v>
      </c>
      <c r="G16" s="38"/>
      <c r="H16" s="37" t="s">
        <v>657</v>
      </c>
      <c r="I16" s="42" t="s">
        <v>659</v>
      </c>
      <c r="J16" s="42" t="s">
        <v>551</v>
      </c>
      <c r="K16" s="42" t="s">
        <v>552</v>
      </c>
    </row>
    <row r="17" s="13" customFormat="1" ht="150" customHeight="1" spans="1:11">
      <c r="A17" s="39" t="s">
        <v>297</v>
      </c>
      <c r="B17" s="33">
        <v>2290402</v>
      </c>
      <c r="C17" s="33" t="s">
        <v>660</v>
      </c>
      <c r="D17" s="33" t="s">
        <v>298</v>
      </c>
      <c r="E17" s="34" t="s">
        <v>317</v>
      </c>
      <c r="F17" s="38"/>
      <c r="G17" s="38">
        <v>2700</v>
      </c>
      <c r="H17" s="37" t="s">
        <v>657</v>
      </c>
      <c r="I17" s="42" t="s">
        <v>661</v>
      </c>
      <c r="J17" s="42" t="s">
        <v>662</v>
      </c>
      <c r="K17" s="42" t="s">
        <v>663</v>
      </c>
    </row>
    <row r="18" s="13" customFormat="1" ht="150" customHeight="1" spans="1:11">
      <c r="A18" s="39" t="s">
        <v>304</v>
      </c>
      <c r="B18" s="33">
        <v>2290402</v>
      </c>
      <c r="C18" s="33" t="s">
        <v>660</v>
      </c>
      <c r="D18" s="33" t="s">
        <v>305</v>
      </c>
      <c r="E18" s="34" t="s">
        <v>317</v>
      </c>
      <c r="F18" s="38"/>
      <c r="G18" s="38">
        <v>2200</v>
      </c>
      <c r="H18" s="37" t="s">
        <v>657</v>
      </c>
      <c r="I18" s="42" t="s">
        <v>664</v>
      </c>
      <c r="J18" s="42" t="s">
        <v>551</v>
      </c>
      <c r="K18" s="42" t="s">
        <v>552</v>
      </c>
    </row>
    <row r="19" s="13" customFormat="1" ht="150" customHeight="1" spans="1:11">
      <c r="A19" s="39" t="s">
        <v>297</v>
      </c>
      <c r="B19" s="33">
        <v>2290402</v>
      </c>
      <c r="C19" s="33" t="s">
        <v>660</v>
      </c>
      <c r="D19" s="33" t="s">
        <v>309</v>
      </c>
      <c r="E19" s="34" t="s">
        <v>647</v>
      </c>
      <c r="F19" s="38"/>
      <c r="G19" s="38">
        <v>2000</v>
      </c>
      <c r="H19" s="37" t="s">
        <v>657</v>
      </c>
      <c r="I19" s="42" t="s">
        <v>665</v>
      </c>
      <c r="J19" s="42" t="s">
        <v>666</v>
      </c>
      <c r="K19" s="42" t="s">
        <v>667</v>
      </c>
    </row>
    <row r="20" s="13" customFormat="1" ht="150" customHeight="1" spans="1:11">
      <c r="A20" s="39" t="s">
        <v>277</v>
      </c>
      <c r="B20" s="33">
        <v>2290402</v>
      </c>
      <c r="C20" s="33" t="s">
        <v>660</v>
      </c>
      <c r="D20" s="33" t="s">
        <v>306</v>
      </c>
      <c r="E20" s="34" t="s">
        <v>317</v>
      </c>
      <c r="F20" s="38"/>
      <c r="G20" s="38">
        <v>1800</v>
      </c>
      <c r="H20" s="37" t="s">
        <v>657</v>
      </c>
      <c r="I20" s="42" t="s">
        <v>668</v>
      </c>
      <c r="J20" s="42" t="s">
        <v>551</v>
      </c>
      <c r="K20" s="42" t="s">
        <v>552</v>
      </c>
    </row>
    <row r="21" s="13" customFormat="1" ht="150" customHeight="1" spans="1:11">
      <c r="A21" s="39" t="s">
        <v>301</v>
      </c>
      <c r="B21" s="33">
        <v>2290402</v>
      </c>
      <c r="C21" s="33" t="s">
        <v>660</v>
      </c>
      <c r="D21" s="33" t="s">
        <v>302</v>
      </c>
      <c r="E21" s="34" t="s">
        <v>647</v>
      </c>
      <c r="F21" s="38"/>
      <c r="G21" s="38">
        <v>1300</v>
      </c>
      <c r="H21" s="37" t="s">
        <v>657</v>
      </c>
      <c r="I21" s="42" t="s">
        <v>669</v>
      </c>
      <c r="J21" s="42" t="s">
        <v>551</v>
      </c>
      <c r="K21" s="42" t="s">
        <v>552</v>
      </c>
    </row>
    <row r="22" s="13" customFormat="1" ht="150" customHeight="1" spans="1:11">
      <c r="A22" s="39" t="s">
        <v>299</v>
      </c>
      <c r="B22" s="33">
        <v>2290402</v>
      </c>
      <c r="C22" s="33" t="s">
        <v>660</v>
      </c>
      <c r="D22" s="33" t="s">
        <v>300</v>
      </c>
      <c r="E22" s="34" t="s">
        <v>317</v>
      </c>
      <c r="F22" s="38"/>
      <c r="G22" s="38">
        <v>1100</v>
      </c>
      <c r="H22" s="37" t="s">
        <v>657</v>
      </c>
      <c r="I22" s="42" t="s">
        <v>670</v>
      </c>
      <c r="J22" s="42" t="s">
        <v>551</v>
      </c>
      <c r="K22" s="42" t="s">
        <v>552</v>
      </c>
    </row>
    <row r="23" s="13" customFormat="1" ht="150" customHeight="1" spans="1:11">
      <c r="A23" s="40" t="s">
        <v>299</v>
      </c>
      <c r="B23" s="33">
        <v>2290402</v>
      </c>
      <c r="C23" s="33" t="s">
        <v>660</v>
      </c>
      <c r="D23" s="33" t="s">
        <v>303</v>
      </c>
      <c r="E23" s="34" t="s">
        <v>317</v>
      </c>
      <c r="F23" s="38"/>
      <c r="G23" s="38">
        <v>1000</v>
      </c>
      <c r="H23" s="37" t="s">
        <v>657</v>
      </c>
      <c r="I23" s="42" t="s">
        <v>669</v>
      </c>
      <c r="J23" s="42" t="s">
        <v>551</v>
      </c>
      <c r="K23" s="42" t="s">
        <v>552</v>
      </c>
    </row>
    <row r="24" s="13" customFormat="1" ht="150" customHeight="1" spans="1:11">
      <c r="A24" s="39" t="s">
        <v>277</v>
      </c>
      <c r="B24" s="33">
        <v>2290402</v>
      </c>
      <c r="C24" s="33" t="s">
        <v>660</v>
      </c>
      <c r="D24" s="33" t="s">
        <v>308</v>
      </c>
      <c r="E24" s="34" t="s">
        <v>317</v>
      </c>
      <c r="F24" s="38"/>
      <c r="G24" s="38">
        <v>1000</v>
      </c>
      <c r="H24" s="37" t="s">
        <v>657</v>
      </c>
      <c r="I24" s="42" t="s">
        <v>671</v>
      </c>
      <c r="J24" s="42" t="s">
        <v>551</v>
      </c>
      <c r="K24" s="42" t="s">
        <v>552</v>
      </c>
    </row>
    <row r="25" s="13" customFormat="1" ht="150" customHeight="1" spans="1:11">
      <c r="A25" s="39" t="s">
        <v>277</v>
      </c>
      <c r="B25" s="33">
        <v>2290402</v>
      </c>
      <c r="C25" s="33" t="s">
        <v>660</v>
      </c>
      <c r="D25" s="33" t="s">
        <v>307</v>
      </c>
      <c r="E25" s="34" t="s">
        <v>317</v>
      </c>
      <c r="F25" s="38"/>
      <c r="G25" s="38">
        <v>1000</v>
      </c>
      <c r="H25" s="37" t="s">
        <v>657</v>
      </c>
      <c r="I25" s="42" t="s">
        <v>672</v>
      </c>
      <c r="J25" s="42" t="s">
        <v>551</v>
      </c>
      <c r="K25" s="42" t="s">
        <v>552</v>
      </c>
    </row>
    <row r="26" s="13" customFormat="1" ht="150" customHeight="1" spans="1:11">
      <c r="A26" s="41" t="s">
        <v>553</v>
      </c>
      <c r="B26" s="42"/>
      <c r="C26" s="41"/>
      <c r="D26" s="42" t="s">
        <v>554</v>
      </c>
      <c r="E26" s="41"/>
      <c r="F26" s="43">
        <v>0</v>
      </c>
      <c r="G26" s="43"/>
      <c r="H26" s="41"/>
      <c r="I26" s="42" t="s">
        <v>555</v>
      </c>
      <c r="J26" s="42" t="s">
        <v>556</v>
      </c>
      <c r="K26" s="42" t="s">
        <v>557</v>
      </c>
    </row>
    <row r="27" ht="150" customHeight="1" spans="1:11">
      <c r="A27" s="41" t="s">
        <v>292</v>
      </c>
      <c r="B27" s="42"/>
      <c r="C27" s="41"/>
      <c r="D27" s="42" t="s">
        <v>347</v>
      </c>
      <c r="E27" s="41"/>
      <c r="F27" s="43">
        <v>0</v>
      </c>
      <c r="G27" s="43"/>
      <c r="H27" s="41"/>
      <c r="I27" s="42" t="s">
        <v>558</v>
      </c>
      <c r="J27" s="42" t="s">
        <v>559</v>
      </c>
      <c r="K27" s="42" t="s">
        <v>557</v>
      </c>
    </row>
    <row r="28" ht="150" customHeight="1" spans="1:11">
      <c r="A28" s="41" t="s">
        <v>304</v>
      </c>
      <c r="B28" s="42"/>
      <c r="C28" s="41"/>
      <c r="D28" s="42" t="s">
        <v>582</v>
      </c>
      <c r="E28" s="41"/>
      <c r="F28" s="43">
        <v>0</v>
      </c>
      <c r="G28" s="43"/>
      <c r="H28" s="41"/>
      <c r="I28" s="42" t="s">
        <v>583</v>
      </c>
      <c r="J28" s="42" t="s">
        <v>584</v>
      </c>
      <c r="K28" s="42" t="s">
        <v>585</v>
      </c>
    </row>
    <row r="29" ht="150" customHeight="1" spans="1:11">
      <c r="A29" s="41" t="s">
        <v>304</v>
      </c>
      <c r="B29" s="42"/>
      <c r="C29" s="41"/>
      <c r="D29" s="42" t="s">
        <v>586</v>
      </c>
      <c r="E29" s="41"/>
      <c r="F29" s="43">
        <v>0</v>
      </c>
      <c r="G29" s="43"/>
      <c r="H29" s="41"/>
      <c r="I29" s="42" t="s">
        <v>587</v>
      </c>
      <c r="J29" s="42" t="s">
        <v>588</v>
      </c>
      <c r="K29" s="42" t="s">
        <v>585</v>
      </c>
    </row>
    <row r="30" ht="150" customHeight="1" spans="1:11">
      <c r="A30" s="41" t="s">
        <v>304</v>
      </c>
      <c r="B30" s="42"/>
      <c r="C30" s="41"/>
      <c r="D30" s="42" t="s">
        <v>589</v>
      </c>
      <c r="E30" s="41"/>
      <c r="F30" s="43">
        <v>0</v>
      </c>
      <c r="G30" s="43"/>
      <c r="H30" s="41"/>
      <c r="I30" s="42" t="s">
        <v>590</v>
      </c>
      <c r="J30" s="42" t="s">
        <v>591</v>
      </c>
      <c r="K30" s="42" t="s">
        <v>585</v>
      </c>
    </row>
    <row r="31" ht="150" customHeight="1" spans="1:11">
      <c r="A31" s="41" t="s">
        <v>304</v>
      </c>
      <c r="B31" s="42"/>
      <c r="C31" s="41"/>
      <c r="D31" s="42" t="s">
        <v>592</v>
      </c>
      <c r="E31" s="41"/>
      <c r="F31" s="43">
        <v>0</v>
      </c>
      <c r="G31" s="43"/>
      <c r="H31" s="41"/>
      <c r="I31" s="42" t="s">
        <v>593</v>
      </c>
      <c r="J31" s="42" t="s">
        <v>594</v>
      </c>
      <c r="K31" s="42" t="s">
        <v>557</v>
      </c>
    </row>
    <row r="32" ht="150" customHeight="1" spans="1:11">
      <c r="A32" s="41" t="s">
        <v>304</v>
      </c>
      <c r="B32" s="42"/>
      <c r="C32" s="41"/>
      <c r="D32" s="42" t="s">
        <v>595</v>
      </c>
      <c r="E32" s="41"/>
      <c r="F32" s="43">
        <v>0</v>
      </c>
      <c r="G32" s="43"/>
      <c r="H32" s="41"/>
      <c r="I32" s="42" t="s">
        <v>596</v>
      </c>
      <c r="J32" s="42" t="s">
        <v>597</v>
      </c>
      <c r="K32" s="42" t="s">
        <v>598</v>
      </c>
    </row>
    <row r="33" ht="150" customHeight="1" spans="1:11">
      <c r="A33" s="41" t="s">
        <v>304</v>
      </c>
      <c r="B33" s="42"/>
      <c r="C33" s="41"/>
      <c r="D33" s="42" t="s">
        <v>599</v>
      </c>
      <c r="E33" s="41"/>
      <c r="F33" s="43">
        <v>0</v>
      </c>
      <c r="G33" s="43"/>
      <c r="H33" s="41"/>
      <c r="I33" s="42" t="s">
        <v>600</v>
      </c>
      <c r="J33" s="42" t="s">
        <v>601</v>
      </c>
      <c r="K33" s="42" t="s">
        <v>598</v>
      </c>
    </row>
    <row r="34" ht="150" customHeight="1" spans="1:11">
      <c r="A34" s="41" t="s">
        <v>292</v>
      </c>
      <c r="B34" s="42"/>
      <c r="C34" s="41"/>
      <c r="D34" s="42" t="s">
        <v>345</v>
      </c>
      <c r="E34" s="41"/>
      <c r="F34" s="43"/>
      <c r="G34" s="43">
        <v>0</v>
      </c>
      <c r="H34" s="41"/>
      <c r="I34" s="42" t="s">
        <v>560</v>
      </c>
      <c r="J34" s="42" t="s">
        <v>561</v>
      </c>
      <c r="K34" s="42" t="s">
        <v>557</v>
      </c>
    </row>
    <row r="35" ht="150" customHeight="1" spans="1:11">
      <c r="A35" s="41" t="s">
        <v>624</v>
      </c>
      <c r="B35" s="42"/>
      <c r="C35" s="41"/>
      <c r="D35" s="42" t="s">
        <v>625</v>
      </c>
      <c r="E35" s="41"/>
      <c r="F35" s="43"/>
      <c r="G35" s="43">
        <v>0</v>
      </c>
      <c r="H35" s="41"/>
      <c r="I35" s="42" t="s">
        <v>626</v>
      </c>
      <c r="J35" s="42" t="s">
        <v>627</v>
      </c>
      <c r="K35" s="42" t="s">
        <v>628</v>
      </c>
    </row>
    <row r="36" s="13" customFormat="1" ht="150" customHeight="1" spans="1:11">
      <c r="A36" s="41" t="s">
        <v>548</v>
      </c>
      <c r="B36" s="42"/>
      <c r="C36" s="41"/>
      <c r="D36" s="42" t="s">
        <v>549</v>
      </c>
      <c r="E36" s="41"/>
      <c r="F36" s="43">
        <v>0</v>
      </c>
      <c r="G36" s="43"/>
      <c r="H36" s="41"/>
      <c r="I36" s="42" t="s">
        <v>550</v>
      </c>
      <c r="J36" s="42" t="s">
        <v>551</v>
      </c>
      <c r="K36" s="42" t="s">
        <v>552</v>
      </c>
    </row>
    <row r="37" ht="150" customHeight="1" spans="1:11">
      <c r="A37" s="41" t="s">
        <v>562</v>
      </c>
      <c r="B37" s="42"/>
      <c r="C37" s="41"/>
      <c r="D37" s="42" t="s">
        <v>563</v>
      </c>
      <c r="E37" s="41"/>
      <c r="F37" s="43">
        <v>0</v>
      </c>
      <c r="G37" s="43"/>
      <c r="H37" s="41"/>
      <c r="I37" s="42" t="s">
        <v>564</v>
      </c>
      <c r="J37" s="42" t="s">
        <v>551</v>
      </c>
      <c r="K37" s="42" t="s">
        <v>552</v>
      </c>
    </row>
    <row r="38" ht="150" customHeight="1" spans="1:11">
      <c r="A38" s="41" t="s">
        <v>282</v>
      </c>
      <c r="B38" s="42"/>
      <c r="C38" s="41"/>
      <c r="D38" s="42" t="s">
        <v>565</v>
      </c>
      <c r="E38" s="41"/>
      <c r="F38" s="43">
        <v>0</v>
      </c>
      <c r="G38" s="43"/>
      <c r="H38" s="41"/>
      <c r="I38" s="42" t="s">
        <v>566</v>
      </c>
      <c r="J38" s="42" t="s">
        <v>551</v>
      </c>
      <c r="K38" s="42" t="s">
        <v>552</v>
      </c>
    </row>
    <row r="39" ht="150" customHeight="1" spans="1:11">
      <c r="A39" s="41" t="s">
        <v>282</v>
      </c>
      <c r="B39" s="42"/>
      <c r="C39" s="41"/>
      <c r="D39" s="42" t="s">
        <v>567</v>
      </c>
      <c r="E39" s="41"/>
      <c r="F39" s="43">
        <v>0</v>
      </c>
      <c r="G39" s="43"/>
      <c r="H39" s="41"/>
      <c r="I39" s="42" t="s">
        <v>568</v>
      </c>
      <c r="J39" s="42" t="s">
        <v>551</v>
      </c>
      <c r="K39" s="42" t="s">
        <v>552</v>
      </c>
    </row>
    <row r="40" ht="150" customHeight="1" spans="1:11">
      <c r="A40" s="41" t="s">
        <v>277</v>
      </c>
      <c r="B40" s="42"/>
      <c r="C40" s="41"/>
      <c r="D40" s="42" t="s">
        <v>569</v>
      </c>
      <c r="E40" s="41"/>
      <c r="F40" s="43">
        <v>0</v>
      </c>
      <c r="G40" s="43"/>
      <c r="H40" s="41"/>
      <c r="I40" s="42" t="s">
        <v>570</v>
      </c>
      <c r="J40" s="42" t="s">
        <v>551</v>
      </c>
      <c r="K40" s="42" t="s">
        <v>552</v>
      </c>
    </row>
    <row r="41" ht="150" customHeight="1" spans="1:11">
      <c r="A41" s="41" t="s">
        <v>277</v>
      </c>
      <c r="B41" s="42"/>
      <c r="C41" s="41"/>
      <c r="D41" s="42" t="s">
        <v>571</v>
      </c>
      <c r="E41" s="41"/>
      <c r="F41" s="43">
        <v>0</v>
      </c>
      <c r="G41" s="43"/>
      <c r="H41" s="41"/>
      <c r="I41" s="42" t="s">
        <v>570</v>
      </c>
      <c r="J41" s="42" t="s">
        <v>551</v>
      </c>
      <c r="K41" s="42" t="s">
        <v>552</v>
      </c>
    </row>
    <row r="42" ht="150" customHeight="1" spans="1:11">
      <c r="A42" s="41" t="s">
        <v>277</v>
      </c>
      <c r="B42" s="42"/>
      <c r="C42" s="41"/>
      <c r="D42" s="42" t="s">
        <v>572</v>
      </c>
      <c r="E42" s="41"/>
      <c r="F42" s="43">
        <v>0</v>
      </c>
      <c r="G42" s="43"/>
      <c r="H42" s="41"/>
      <c r="I42" s="42" t="s">
        <v>573</v>
      </c>
      <c r="J42" s="42" t="s">
        <v>551</v>
      </c>
      <c r="K42" s="42" t="s">
        <v>552</v>
      </c>
    </row>
    <row r="43" ht="150" customHeight="1" spans="1:11">
      <c r="A43" s="41" t="s">
        <v>277</v>
      </c>
      <c r="B43" s="42"/>
      <c r="C43" s="41"/>
      <c r="D43" s="42" t="s">
        <v>574</v>
      </c>
      <c r="E43" s="41"/>
      <c r="F43" s="43">
        <v>0</v>
      </c>
      <c r="G43" s="43"/>
      <c r="H43" s="41"/>
      <c r="I43" s="42" t="s">
        <v>573</v>
      </c>
      <c r="J43" s="42" t="s">
        <v>551</v>
      </c>
      <c r="K43" s="42" t="s">
        <v>552</v>
      </c>
    </row>
    <row r="44" ht="150" customHeight="1" spans="1:11">
      <c r="A44" s="41" t="s">
        <v>277</v>
      </c>
      <c r="B44" s="42"/>
      <c r="C44" s="41"/>
      <c r="D44" s="42" t="s">
        <v>575</v>
      </c>
      <c r="E44" s="41"/>
      <c r="F44" s="43">
        <v>0</v>
      </c>
      <c r="G44" s="43"/>
      <c r="H44" s="41"/>
      <c r="I44" s="42" t="s">
        <v>573</v>
      </c>
      <c r="J44" s="42" t="s">
        <v>551</v>
      </c>
      <c r="K44" s="42" t="s">
        <v>552</v>
      </c>
    </row>
    <row r="45" ht="150" customHeight="1" spans="1:11">
      <c r="A45" s="41" t="s">
        <v>277</v>
      </c>
      <c r="B45" s="42"/>
      <c r="C45" s="41"/>
      <c r="D45" s="42" t="s">
        <v>576</v>
      </c>
      <c r="E45" s="41"/>
      <c r="F45" s="43">
        <v>0</v>
      </c>
      <c r="G45" s="43"/>
      <c r="H45" s="41"/>
      <c r="I45" s="42" t="s">
        <v>573</v>
      </c>
      <c r="J45" s="42" t="s">
        <v>551</v>
      </c>
      <c r="K45" s="42" t="s">
        <v>552</v>
      </c>
    </row>
    <row r="46" ht="150" customHeight="1" spans="1:11">
      <c r="A46" s="41" t="s">
        <v>277</v>
      </c>
      <c r="B46" s="42"/>
      <c r="C46" s="41"/>
      <c r="D46" s="42" t="s">
        <v>577</v>
      </c>
      <c r="E46" s="41"/>
      <c r="F46" s="43">
        <v>0</v>
      </c>
      <c r="G46" s="43"/>
      <c r="H46" s="41"/>
      <c r="I46" s="42" t="s">
        <v>573</v>
      </c>
      <c r="J46" s="42" t="s">
        <v>551</v>
      </c>
      <c r="K46" s="42" t="s">
        <v>552</v>
      </c>
    </row>
    <row r="47" ht="150" customHeight="1" spans="1:11">
      <c r="A47" s="41" t="s">
        <v>277</v>
      </c>
      <c r="B47" s="42"/>
      <c r="C47" s="41"/>
      <c r="D47" s="42" t="s">
        <v>578</v>
      </c>
      <c r="E47" s="41"/>
      <c r="F47" s="43">
        <v>0</v>
      </c>
      <c r="G47" s="43"/>
      <c r="H47" s="41"/>
      <c r="I47" s="42" t="s">
        <v>573</v>
      </c>
      <c r="J47" s="42" t="s">
        <v>551</v>
      </c>
      <c r="K47" s="42" t="s">
        <v>552</v>
      </c>
    </row>
    <row r="48" ht="150" customHeight="1" spans="1:11">
      <c r="A48" s="41" t="s">
        <v>277</v>
      </c>
      <c r="B48" s="42"/>
      <c r="C48" s="41"/>
      <c r="D48" s="42" t="s">
        <v>579</v>
      </c>
      <c r="E48" s="41"/>
      <c r="F48" s="43">
        <v>0</v>
      </c>
      <c r="G48" s="43"/>
      <c r="H48" s="41"/>
      <c r="I48" s="42" t="s">
        <v>573</v>
      </c>
      <c r="J48" s="42" t="s">
        <v>551</v>
      </c>
      <c r="K48" s="42" t="s">
        <v>552</v>
      </c>
    </row>
    <row r="49" ht="150" customHeight="1" spans="1:11">
      <c r="A49" s="41" t="s">
        <v>277</v>
      </c>
      <c r="B49" s="42"/>
      <c r="C49" s="41"/>
      <c r="D49" s="42" t="s">
        <v>580</v>
      </c>
      <c r="E49" s="41"/>
      <c r="F49" s="43">
        <v>0</v>
      </c>
      <c r="G49" s="43"/>
      <c r="H49" s="41"/>
      <c r="I49" s="42" t="s">
        <v>581</v>
      </c>
      <c r="J49" s="42" t="s">
        <v>551</v>
      </c>
      <c r="K49" s="42" t="s">
        <v>552</v>
      </c>
    </row>
    <row r="50" ht="150" customHeight="1" spans="1:11">
      <c r="A50" s="41" t="s">
        <v>304</v>
      </c>
      <c r="B50" s="42"/>
      <c r="C50" s="41"/>
      <c r="D50" s="42" t="s">
        <v>602</v>
      </c>
      <c r="E50" s="41"/>
      <c r="F50" s="43">
        <v>0</v>
      </c>
      <c r="G50" s="43"/>
      <c r="H50" s="41"/>
      <c r="I50" s="42" t="s">
        <v>603</v>
      </c>
      <c r="J50" s="42" t="s">
        <v>551</v>
      </c>
      <c r="K50" s="42" t="s">
        <v>552</v>
      </c>
    </row>
    <row r="51" ht="150" customHeight="1" spans="1:11">
      <c r="A51" s="41" t="s">
        <v>304</v>
      </c>
      <c r="B51" s="42"/>
      <c r="C51" s="41"/>
      <c r="D51" s="42" t="s">
        <v>604</v>
      </c>
      <c r="E51" s="41"/>
      <c r="F51" s="43">
        <v>0</v>
      </c>
      <c r="G51" s="43"/>
      <c r="H51" s="41"/>
      <c r="I51" s="42" t="s">
        <v>603</v>
      </c>
      <c r="J51" s="42" t="s">
        <v>551</v>
      </c>
      <c r="K51" s="42" t="s">
        <v>552</v>
      </c>
    </row>
    <row r="52" ht="150" customHeight="1" spans="1:11">
      <c r="A52" s="41" t="s">
        <v>304</v>
      </c>
      <c r="B52" s="42"/>
      <c r="C52" s="41"/>
      <c r="D52" s="42" t="s">
        <v>605</v>
      </c>
      <c r="E52" s="41"/>
      <c r="F52" s="43">
        <v>0</v>
      </c>
      <c r="G52" s="43"/>
      <c r="H52" s="41"/>
      <c r="I52" s="42" t="s">
        <v>606</v>
      </c>
      <c r="J52" s="42" t="s">
        <v>551</v>
      </c>
      <c r="K52" s="42" t="s">
        <v>552</v>
      </c>
    </row>
    <row r="53" ht="150" customHeight="1" spans="1:11">
      <c r="A53" s="41" t="s">
        <v>468</v>
      </c>
      <c r="B53" s="42"/>
      <c r="C53" s="41"/>
      <c r="D53" s="42" t="s">
        <v>607</v>
      </c>
      <c r="E53" s="41"/>
      <c r="F53" s="43">
        <v>0</v>
      </c>
      <c r="G53" s="43"/>
      <c r="H53" s="41"/>
      <c r="I53" s="42" t="s">
        <v>568</v>
      </c>
      <c r="J53" s="42" t="s">
        <v>551</v>
      </c>
      <c r="K53" s="42" t="s">
        <v>552</v>
      </c>
    </row>
    <row r="54" ht="150" customHeight="1" spans="1:11">
      <c r="A54" s="41" t="s">
        <v>608</v>
      </c>
      <c r="B54" s="42"/>
      <c r="C54" s="41"/>
      <c r="D54" s="42" t="s">
        <v>609</v>
      </c>
      <c r="E54" s="41"/>
      <c r="F54" s="43">
        <v>0</v>
      </c>
      <c r="G54" s="43"/>
      <c r="H54" s="41"/>
      <c r="I54" s="42" t="s">
        <v>610</v>
      </c>
      <c r="J54" s="42" t="s">
        <v>551</v>
      </c>
      <c r="K54" s="42" t="s">
        <v>552</v>
      </c>
    </row>
    <row r="55" ht="150" customHeight="1" spans="1:11">
      <c r="A55" s="41" t="s">
        <v>611</v>
      </c>
      <c r="B55" s="42"/>
      <c r="C55" s="41"/>
      <c r="D55" s="42" t="s">
        <v>612</v>
      </c>
      <c r="E55" s="41"/>
      <c r="F55" s="43">
        <v>0</v>
      </c>
      <c r="G55" s="43"/>
      <c r="H55" s="41"/>
      <c r="I55" s="42" t="s">
        <v>613</v>
      </c>
      <c r="J55" s="42" t="s">
        <v>551</v>
      </c>
      <c r="K55" s="42" t="s">
        <v>552</v>
      </c>
    </row>
    <row r="56" ht="150" customHeight="1" spans="1:11">
      <c r="A56" s="41" t="s">
        <v>614</v>
      </c>
      <c r="B56" s="42"/>
      <c r="C56" s="41"/>
      <c r="D56" s="42" t="s">
        <v>615</v>
      </c>
      <c r="E56" s="41"/>
      <c r="F56" s="43">
        <v>0</v>
      </c>
      <c r="G56" s="43"/>
      <c r="H56" s="41"/>
      <c r="I56" s="42" t="s">
        <v>568</v>
      </c>
      <c r="J56" s="42" t="s">
        <v>551</v>
      </c>
      <c r="K56" s="42" t="s">
        <v>552</v>
      </c>
    </row>
    <row r="57" ht="150" customHeight="1" spans="1:11">
      <c r="A57" s="41" t="s">
        <v>562</v>
      </c>
      <c r="B57" s="42"/>
      <c r="C57" s="41"/>
      <c r="D57" s="42" t="s">
        <v>616</v>
      </c>
      <c r="E57" s="41"/>
      <c r="F57" s="43"/>
      <c r="G57" s="43">
        <v>0</v>
      </c>
      <c r="H57" s="41"/>
      <c r="I57" s="42" t="s">
        <v>617</v>
      </c>
      <c r="J57" s="42" t="s">
        <v>551</v>
      </c>
      <c r="K57" s="42" t="s">
        <v>552</v>
      </c>
    </row>
    <row r="58" ht="150" customHeight="1" spans="1:11">
      <c r="A58" s="41" t="s">
        <v>282</v>
      </c>
      <c r="B58" s="42"/>
      <c r="C58" s="41"/>
      <c r="D58" s="42" t="s">
        <v>618</v>
      </c>
      <c r="E58" s="41"/>
      <c r="F58" s="43"/>
      <c r="G58" s="43">
        <v>0</v>
      </c>
      <c r="H58" s="41"/>
      <c r="I58" s="42" t="s">
        <v>619</v>
      </c>
      <c r="J58" s="42" t="s">
        <v>551</v>
      </c>
      <c r="K58" s="42" t="s">
        <v>552</v>
      </c>
    </row>
    <row r="59" ht="150" customHeight="1" spans="1:11">
      <c r="A59" s="41" t="s">
        <v>282</v>
      </c>
      <c r="B59" s="42"/>
      <c r="C59" s="41"/>
      <c r="D59" s="42" t="s">
        <v>620</v>
      </c>
      <c r="E59" s="41"/>
      <c r="F59" s="43"/>
      <c r="G59" s="43">
        <v>0</v>
      </c>
      <c r="H59" s="41"/>
      <c r="I59" s="42" t="s">
        <v>621</v>
      </c>
      <c r="J59" s="42" t="s">
        <v>551</v>
      </c>
      <c r="K59" s="42" t="s">
        <v>552</v>
      </c>
    </row>
    <row r="60" ht="150" customHeight="1" spans="1:11">
      <c r="A60" s="41" t="s">
        <v>282</v>
      </c>
      <c r="B60" s="42"/>
      <c r="C60" s="41"/>
      <c r="D60" s="42" t="s">
        <v>622</v>
      </c>
      <c r="E60" s="41"/>
      <c r="F60" s="43"/>
      <c r="G60" s="43">
        <v>0</v>
      </c>
      <c r="H60" s="41"/>
      <c r="I60" s="42" t="s">
        <v>623</v>
      </c>
      <c r="J60" s="42" t="s">
        <v>551</v>
      </c>
      <c r="K60" s="42" t="s">
        <v>552</v>
      </c>
    </row>
    <row r="61" ht="150" customHeight="1" spans="1:11">
      <c r="A61" s="41" t="s">
        <v>611</v>
      </c>
      <c r="B61" s="42"/>
      <c r="C61" s="41"/>
      <c r="D61" s="42" t="s">
        <v>629</v>
      </c>
      <c r="E61" s="41"/>
      <c r="F61" s="43"/>
      <c r="G61" s="43">
        <v>0</v>
      </c>
      <c r="H61" s="41"/>
      <c r="I61" s="42" t="s">
        <v>630</v>
      </c>
      <c r="J61" s="42" t="s">
        <v>551</v>
      </c>
      <c r="K61" s="42" t="s">
        <v>552</v>
      </c>
    </row>
    <row r="62" ht="150" customHeight="1" spans="1:11">
      <c r="A62" s="41" t="s">
        <v>277</v>
      </c>
      <c r="B62" s="42"/>
      <c r="C62" s="41"/>
      <c r="D62" s="42" t="s">
        <v>631</v>
      </c>
      <c r="E62" s="41"/>
      <c r="F62" s="43"/>
      <c r="G62" s="43">
        <v>0</v>
      </c>
      <c r="H62" s="41"/>
      <c r="I62" s="42" t="s">
        <v>632</v>
      </c>
      <c r="J62" s="42" t="s">
        <v>551</v>
      </c>
      <c r="K62" s="42" t="s">
        <v>552</v>
      </c>
    </row>
    <row r="63" ht="150" customHeight="1" spans="1:11">
      <c r="A63" s="41" t="s">
        <v>608</v>
      </c>
      <c r="B63" s="42"/>
      <c r="C63" s="41"/>
      <c r="D63" s="42" t="s">
        <v>633</v>
      </c>
      <c r="E63" s="41"/>
      <c r="F63" s="43"/>
      <c r="G63" s="43">
        <v>0</v>
      </c>
      <c r="H63" s="41"/>
      <c r="I63" s="42" t="s">
        <v>634</v>
      </c>
      <c r="J63" s="42" t="s">
        <v>551</v>
      </c>
      <c r="K63" s="42" t="s">
        <v>552</v>
      </c>
    </row>
    <row r="64" ht="150" customHeight="1" spans="1:11">
      <c r="A64" s="41" t="s">
        <v>608</v>
      </c>
      <c r="B64" s="42"/>
      <c r="C64" s="41"/>
      <c r="D64" s="42" t="s">
        <v>635</v>
      </c>
      <c r="E64" s="41"/>
      <c r="F64" s="43"/>
      <c r="G64" s="43">
        <v>0</v>
      </c>
      <c r="H64" s="41"/>
      <c r="I64" s="42" t="s">
        <v>636</v>
      </c>
      <c r="J64" s="42" t="s">
        <v>551</v>
      </c>
      <c r="K64" s="42" t="s">
        <v>552</v>
      </c>
    </row>
    <row r="65" ht="150" customHeight="1" spans="1:11">
      <c r="A65" s="41" t="s">
        <v>277</v>
      </c>
      <c r="B65" s="42"/>
      <c r="C65" s="41"/>
      <c r="D65" s="42" t="s">
        <v>637</v>
      </c>
      <c r="E65" s="41"/>
      <c r="F65" s="43"/>
      <c r="G65" s="43">
        <v>0</v>
      </c>
      <c r="H65" s="41"/>
      <c r="I65" s="42" t="s">
        <v>636</v>
      </c>
      <c r="J65" s="42" t="s">
        <v>551</v>
      </c>
      <c r="K65" s="42" t="s">
        <v>552</v>
      </c>
    </row>
  </sheetData>
  <autoFilter ref="A4:K65">
    <extLst/>
  </autoFilter>
  <mergeCells count="2">
    <mergeCell ref="A2:K2"/>
    <mergeCell ref="F3:G3"/>
  </mergeCells>
  <dataValidations count="1">
    <dataValidation allowBlank="1" showInputMessage="1" showErrorMessage="1" sqref="A8 A13 A15"/>
  </dataValidations>
  <printOptions horizontalCentered="1"/>
  <pageMargins left="0.313888888888889" right="0.313888888888889" top="0.590277777777778" bottom="0.393055555555556" header="0.196527777777778" footer="0.196527777777778"/>
  <pageSetup paperSize="9" scale="55" fitToHeight="0"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70" zoomScaleNormal="70" workbookViewId="0">
      <selection activeCell="D7" sqref="D7"/>
    </sheetView>
  </sheetViews>
  <sheetFormatPr defaultColWidth="8.8" defaultRowHeight="14.25"/>
  <cols>
    <col min="1" max="1" width="8.8" style="2"/>
    <col min="2" max="2" width="14.7833333333333" style="2" customWidth="1"/>
    <col min="3" max="3" width="133.85" style="2" customWidth="1"/>
    <col min="4" max="4" width="35" style="2" customWidth="1"/>
    <col min="5" max="16384" width="8.8" style="3"/>
  </cols>
  <sheetData>
    <row r="1" ht="48" customHeight="1" spans="1:1">
      <c r="A1" s="4" t="s">
        <v>638</v>
      </c>
    </row>
    <row r="2" ht="33" customHeight="1" spans="1:11">
      <c r="A2" s="5" t="s">
        <v>673</v>
      </c>
      <c r="B2" s="5"/>
      <c r="C2" s="5"/>
      <c r="D2" s="5"/>
      <c r="E2" s="6"/>
      <c r="F2" s="6"/>
      <c r="G2" s="6"/>
      <c r="H2" s="6"/>
      <c r="I2" s="11"/>
      <c r="J2" s="11"/>
      <c r="K2" s="11"/>
    </row>
    <row r="3" s="1" customFormat="1" ht="44" customHeight="1" spans="1:4">
      <c r="A3" s="7" t="s">
        <v>270</v>
      </c>
      <c r="B3" s="7" t="s">
        <v>324</v>
      </c>
      <c r="C3" s="7" t="s">
        <v>674</v>
      </c>
      <c r="D3" s="7" t="s">
        <v>675</v>
      </c>
    </row>
    <row r="4" ht="86" customHeight="1" spans="1:4">
      <c r="A4" s="8">
        <v>1</v>
      </c>
      <c r="B4" s="8" t="s">
        <v>286</v>
      </c>
      <c r="C4" s="9" t="s">
        <v>676</v>
      </c>
      <c r="D4" s="8" t="s">
        <v>654</v>
      </c>
    </row>
    <row r="5" ht="86" customHeight="1" spans="1:4">
      <c r="A5" s="8">
        <v>2</v>
      </c>
      <c r="B5" s="8" t="s">
        <v>297</v>
      </c>
      <c r="C5" s="9" t="s">
        <v>677</v>
      </c>
      <c r="D5" s="8" t="s">
        <v>678</v>
      </c>
    </row>
    <row r="6" ht="86" customHeight="1" spans="1:4">
      <c r="A6" s="8">
        <v>3</v>
      </c>
      <c r="B6" s="8" t="s">
        <v>553</v>
      </c>
      <c r="C6" s="9" t="s">
        <v>679</v>
      </c>
      <c r="D6" s="8" t="s">
        <v>557</v>
      </c>
    </row>
    <row r="7" ht="86" customHeight="1" spans="1:4">
      <c r="A7" s="8">
        <v>4</v>
      </c>
      <c r="B7" s="8" t="s">
        <v>292</v>
      </c>
      <c r="C7" s="9" t="s">
        <v>559</v>
      </c>
      <c r="D7" s="8" t="s">
        <v>557</v>
      </c>
    </row>
    <row r="8" ht="242" customHeight="1" spans="1:4">
      <c r="A8" s="8">
        <v>5</v>
      </c>
      <c r="B8" s="8" t="s">
        <v>304</v>
      </c>
      <c r="C8" s="9" t="s">
        <v>680</v>
      </c>
      <c r="D8" s="8" t="s">
        <v>681</v>
      </c>
    </row>
    <row r="9" ht="86" customHeight="1" spans="1:4">
      <c r="A9" s="8">
        <v>6</v>
      </c>
      <c r="B9" s="8" t="s">
        <v>292</v>
      </c>
      <c r="C9" s="9" t="s">
        <v>561</v>
      </c>
      <c r="D9" s="8" t="s">
        <v>557</v>
      </c>
    </row>
    <row r="10" ht="86" customHeight="1" spans="1:4">
      <c r="A10" s="8">
        <v>7</v>
      </c>
      <c r="B10" s="8" t="s">
        <v>682</v>
      </c>
      <c r="C10" s="9" t="s">
        <v>627</v>
      </c>
      <c r="D10" s="10" t="s">
        <v>628</v>
      </c>
    </row>
    <row r="11" ht="86" customHeight="1" spans="1:4">
      <c r="A11" s="8">
        <v>8</v>
      </c>
      <c r="B11" s="8" t="s">
        <v>277</v>
      </c>
      <c r="C11" s="9" t="s">
        <v>683</v>
      </c>
      <c r="D11" s="8"/>
    </row>
    <row r="12" ht="86" customHeight="1" spans="1:4">
      <c r="A12" s="8">
        <v>9</v>
      </c>
      <c r="B12" s="8" t="s">
        <v>282</v>
      </c>
      <c r="C12" s="9" t="s">
        <v>683</v>
      </c>
      <c r="D12" s="8"/>
    </row>
    <row r="13" ht="86" customHeight="1" spans="1:4">
      <c r="A13" s="8">
        <v>10</v>
      </c>
      <c r="B13" s="8" t="s">
        <v>290</v>
      </c>
      <c r="C13" s="9" t="s">
        <v>683</v>
      </c>
      <c r="D13" s="8"/>
    </row>
    <row r="14" ht="86" customHeight="1" spans="1:4">
      <c r="A14" s="8">
        <v>11</v>
      </c>
      <c r="B14" s="8" t="s">
        <v>299</v>
      </c>
      <c r="C14" s="9" t="s">
        <v>683</v>
      </c>
      <c r="D14" s="8"/>
    </row>
    <row r="15" ht="86" customHeight="1" spans="1:4">
      <c r="A15" s="8">
        <v>12</v>
      </c>
      <c r="B15" s="8" t="s">
        <v>562</v>
      </c>
      <c r="C15" s="9" t="s">
        <v>683</v>
      </c>
      <c r="D15" s="8"/>
    </row>
    <row r="16" ht="86" customHeight="1" spans="1:4">
      <c r="A16" s="8">
        <v>13</v>
      </c>
      <c r="B16" s="8" t="s">
        <v>611</v>
      </c>
      <c r="C16" s="9" t="s">
        <v>683</v>
      </c>
      <c r="D16" s="8"/>
    </row>
    <row r="17" ht="86" customHeight="1" spans="1:4">
      <c r="A17" s="8">
        <v>14</v>
      </c>
      <c r="B17" s="8" t="s">
        <v>284</v>
      </c>
      <c r="C17" s="9" t="s">
        <v>683</v>
      </c>
      <c r="D17" s="8"/>
    </row>
    <row r="18" ht="86" customHeight="1" spans="1:4">
      <c r="A18" s="8">
        <v>15</v>
      </c>
      <c r="B18" s="8" t="s">
        <v>288</v>
      </c>
      <c r="C18" s="9" t="s">
        <v>683</v>
      </c>
      <c r="D18" s="8"/>
    </row>
    <row r="19" ht="86" customHeight="1" spans="1:4">
      <c r="A19" s="8">
        <v>16</v>
      </c>
      <c r="B19" s="8" t="s">
        <v>301</v>
      </c>
      <c r="C19" s="9" t="s">
        <v>683</v>
      </c>
      <c r="D19" s="8"/>
    </row>
    <row r="20" ht="86" customHeight="1" spans="1:4">
      <c r="A20" s="8">
        <v>17</v>
      </c>
      <c r="B20" s="8" t="s">
        <v>548</v>
      </c>
      <c r="C20" s="9" t="s">
        <v>683</v>
      </c>
      <c r="D20" s="8"/>
    </row>
    <row r="21" ht="86" customHeight="1" spans="1:4">
      <c r="A21" s="8">
        <v>18</v>
      </c>
      <c r="B21" s="8" t="s">
        <v>468</v>
      </c>
      <c r="C21" s="9" t="s">
        <v>683</v>
      </c>
      <c r="D21" s="8"/>
    </row>
    <row r="22" ht="86" customHeight="1" spans="1:4">
      <c r="A22" s="8">
        <v>19</v>
      </c>
      <c r="B22" s="8" t="s">
        <v>614</v>
      </c>
      <c r="C22" s="9" t="s">
        <v>683</v>
      </c>
      <c r="D22" s="8"/>
    </row>
  </sheetData>
  <mergeCells count="1">
    <mergeCell ref="A2:D2"/>
  </mergeCells>
  <pageMargins left="0.751388888888889" right="0.751388888888889" top="1" bottom="1" header="0.5" footer="0.5"/>
  <pageSetup paperSize="9" scale="6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L17" sqref="L17"/>
    </sheetView>
  </sheetViews>
  <sheetFormatPr defaultColWidth="6.875" defaultRowHeight="18" customHeight="1" outlineLevelCol="4"/>
  <cols>
    <col min="1" max="1" width="38.25" style="181" customWidth="1"/>
    <col min="2" max="2" width="12" style="182" customWidth="1"/>
    <col min="3" max="3" width="12" style="183" customWidth="1"/>
    <col min="4" max="4" width="13.125" style="183" customWidth="1"/>
    <col min="5" max="5" width="13.5" style="219" customWidth="1"/>
    <col min="6" max="16384" width="6.875" style="220"/>
  </cols>
  <sheetData>
    <row r="1" s="212" customFormat="1" ht="14.25" spans="1:5">
      <c r="A1" s="221" t="s">
        <v>77</v>
      </c>
      <c r="B1" s="222"/>
      <c r="C1" s="222"/>
      <c r="D1" s="222"/>
      <c r="E1" s="223"/>
    </row>
    <row r="2" s="213" customFormat="1" ht="27" customHeight="1" spans="1:5">
      <c r="A2" s="5" t="s">
        <v>78</v>
      </c>
      <c r="B2" s="144"/>
      <c r="C2" s="144"/>
      <c r="D2" s="144"/>
      <c r="E2" s="5"/>
    </row>
    <row r="3" s="214" customFormat="1" ht="18.75" customHeight="1" spans="1:5">
      <c r="A3" s="224"/>
      <c r="B3" s="225"/>
      <c r="C3" s="210"/>
      <c r="D3" s="210"/>
      <c r="E3" s="226" t="s">
        <v>2</v>
      </c>
    </row>
    <row r="4" s="215" customFormat="1" ht="26.25" customHeight="1" spans="1:5">
      <c r="A4" s="168" t="s">
        <v>3</v>
      </c>
      <c r="B4" s="148" t="s">
        <v>4</v>
      </c>
      <c r="C4" s="148" t="s">
        <v>5</v>
      </c>
      <c r="D4" s="148" t="s">
        <v>6</v>
      </c>
      <c r="E4" s="227" t="s">
        <v>7</v>
      </c>
    </row>
    <row r="5" s="216" customFormat="1" ht="29" customHeight="1" spans="1:5">
      <c r="A5" s="228" t="s">
        <v>79</v>
      </c>
      <c r="B5" s="229">
        <f>SUM(B6:B30)</f>
        <v>325180</v>
      </c>
      <c r="C5" s="229">
        <f>SUM(C6:C30)</f>
        <v>16400</v>
      </c>
      <c r="D5" s="229">
        <f>B5+C5</f>
        <v>341580</v>
      </c>
      <c r="E5" s="230"/>
    </row>
    <row r="6" s="217" customFormat="1" ht="29" customHeight="1" spans="1:5">
      <c r="A6" s="231" t="s">
        <v>80</v>
      </c>
      <c r="B6" s="35">
        <v>38279</v>
      </c>
      <c r="C6" s="232"/>
      <c r="D6" s="232">
        <f>B6+C6</f>
        <v>38279</v>
      </c>
      <c r="E6" s="233"/>
    </row>
    <row r="7" s="217" customFormat="1" ht="29" customHeight="1" spans="1:5">
      <c r="A7" s="231" t="s">
        <v>81</v>
      </c>
      <c r="B7" s="232"/>
      <c r="C7" s="232"/>
      <c r="D7" s="232">
        <f t="shared" ref="D7:D47" si="0">B7+C7</f>
        <v>0</v>
      </c>
      <c r="E7" s="233"/>
    </row>
    <row r="8" s="217" customFormat="1" ht="29" customHeight="1" spans="1:5">
      <c r="A8" s="231" t="s">
        <v>82</v>
      </c>
      <c r="B8" s="35">
        <v>515</v>
      </c>
      <c r="C8" s="232"/>
      <c r="D8" s="232">
        <f t="shared" si="0"/>
        <v>515</v>
      </c>
      <c r="E8" s="233"/>
    </row>
    <row r="9" s="217" customFormat="1" ht="29" customHeight="1" spans="1:5">
      <c r="A9" s="231" t="s">
        <v>83</v>
      </c>
      <c r="B9" s="35">
        <v>12787</v>
      </c>
      <c r="C9" s="232"/>
      <c r="D9" s="232">
        <f t="shared" si="0"/>
        <v>12787</v>
      </c>
      <c r="E9" s="233"/>
    </row>
    <row r="10" s="217" customFormat="1" ht="29" customHeight="1" spans="1:5">
      <c r="A10" s="231" t="s">
        <v>84</v>
      </c>
      <c r="B10" s="35">
        <v>51317</v>
      </c>
      <c r="C10" s="232">
        <v>1300</v>
      </c>
      <c r="D10" s="232">
        <f t="shared" si="0"/>
        <v>52617</v>
      </c>
      <c r="E10" s="233"/>
    </row>
    <row r="11" s="217" customFormat="1" ht="29" customHeight="1" spans="1:5">
      <c r="A11" s="231" t="s">
        <v>85</v>
      </c>
      <c r="B11" s="35">
        <v>1700</v>
      </c>
      <c r="C11" s="232"/>
      <c r="D11" s="232">
        <f t="shared" si="0"/>
        <v>1700</v>
      </c>
      <c r="E11" s="233"/>
    </row>
    <row r="12" s="217" customFormat="1" ht="29" customHeight="1" spans="1:5">
      <c r="A12" s="231" t="s">
        <v>86</v>
      </c>
      <c r="B12" s="35">
        <v>3982</v>
      </c>
      <c r="C12" s="232"/>
      <c r="D12" s="232">
        <f t="shared" si="0"/>
        <v>3982</v>
      </c>
      <c r="E12" s="233"/>
    </row>
    <row r="13" s="218" customFormat="1" ht="29" customHeight="1" spans="1:5">
      <c r="A13" s="231" t="s">
        <v>87</v>
      </c>
      <c r="B13" s="35">
        <v>43373</v>
      </c>
      <c r="C13" s="232">
        <v>1100</v>
      </c>
      <c r="D13" s="232">
        <f t="shared" si="0"/>
        <v>44473</v>
      </c>
      <c r="E13" s="234"/>
    </row>
    <row r="14" s="217" customFormat="1" ht="29" customHeight="1" spans="1:5">
      <c r="A14" s="231" t="s">
        <v>88</v>
      </c>
      <c r="B14" s="35">
        <v>25430</v>
      </c>
      <c r="C14" s="232">
        <v>1200</v>
      </c>
      <c r="D14" s="232">
        <f t="shared" si="0"/>
        <v>26630</v>
      </c>
      <c r="E14" s="233"/>
    </row>
    <row r="15" s="217" customFormat="1" ht="29" customHeight="1" spans="1:5">
      <c r="A15" s="231" t="s">
        <v>89</v>
      </c>
      <c r="B15" s="35">
        <v>10812</v>
      </c>
      <c r="C15" s="232"/>
      <c r="D15" s="232">
        <f t="shared" si="0"/>
        <v>10812</v>
      </c>
      <c r="E15" s="233"/>
    </row>
    <row r="16" s="217" customFormat="1" ht="29" customHeight="1" spans="1:5">
      <c r="A16" s="231" t="s">
        <v>90</v>
      </c>
      <c r="B16" s="35">
        <v>15142</v>
      </c>
      <c r="C16" s="232">
        <v>2700</v>
      </c>
      <c r="D16" s="232">
        <f t="shared" si="0"/>
        <v>17842</v>
      </c>
      <c r="E16" s="233"/>
    </row>
    <row r="17" s="217" customFormat="1" ht="29" customHeight="1" spans="1:5">
      <c r="A17" s="231" t="s">
        <v>91</v>
      </c>
      <c r="B17" s="35">
        <v>70130</v>
      </c>
      <c r="C17" s="232">
        <v>10100</v>
      </c>
      <c r="D17" s="232">
        <f t="shared" si="0"/>
        <v>80230</v>
      </c>
      <c r="E17" s="233"/>
    </row>
    <row r="18" s="217" customFormat="1" ht="29" customHeight="1" spans="1:5">
      <c r="A18" s="231" t="s">
        <v>92</v>
      </c>
      <c r="B18" s="35">
        <v>3544</v>
      </c>
      <c r="C18" s="232"/>
      <c r="D18" s="232">
        <f t="shared" si="0"/>
        <v>3544</v>
      </c>
      <c r="E18" s="233"/>
    </row>
    <row r="19" s="217" customFormat="1" ht="29" customHeight="1" spans="1:5">
      <c r="A19" s="231" t="s">
        <v>93</v>
      </c>
      <c r="B19" s="35">
        <v>1589</v>
      </c>
      <c r="C19" s="232"/>
      <c r="D19" s="232">
        <f t="shared" si="0"/>
        <v>1589</v>
      </c>
      <c r="E19" s="233"/>
    </row>
    <row r="20" s="217" customFormat="1" ht="29" customHeight="1" spans="1:5">
      <c r="A20" s="231" t="s">
        <v>94</v>
      </c>
      <c r="B20" s="35">
        <v>260</v>
      </c>
      <c r="C20" s="232"/>
      <c r="D20" s="232">
        <f t="shared" si="0"/>
        <v>260</v>
      </c>
      <c r="E20" s="233"/>
    </row>
    <row r="21" s="217" customFormat="1" ht="29" customHeight="1" spans="1:5">
      <c r="A21" s="231" t="s">
        <v>95</v>
      </c>
      <c r="B21" s="232"/>
      <c r="C21" s="232"/>
      <c r="D21" s="232">
        <f t="shared" si="0"/>
        <v>0</v>
      </c>
      <c r="E21" s="233"/>
    </row>
    <row r="22" s="217" customFormat="1" ht="29" customHeight="1" spans="1:5">
      <c r="A22" s="231" t="s">
        <v>96</v>
      </c>
      <c r="B22" s="232"/>
      <c r="C22" s="232"/>
      <c r="D22" s="232">
        <f t="shared" si="0"/>
        <v>0</v>
      </c>
      <c r="E22" s="233"/>
    </row>
    <row r="23" s="217" customFormat="1" ht="29" customHeight="1" spans="1:5">
      <c r="A23" s="231" t="s">
        <v>97</v>
      </c>
      <c r="B23" s="35">
        <v>23730</v>
      </c>
      <c r="C23" s="232"/>
      <c r="D23" s="232">
        <f t="shared" si="0"/>
        <v>23730</v>
      </c>
      <c r="E23" s="233"/>
    </row>
    <row r="24" s="217" customFormat="1" ht="29" customHeight="1" spans="1:5">
      <c r="A24" s="231" t="s">
        <v>98</v>
      </c>
      <c r="B24" s="35">
        <v>8015</v>
      </c>
      <c r="C24" s="232"/>
      <c r="D24" s="232">
        <f t="shared" si="0"/>
        <v>8015</v>
      </c>
      <c r="E24" s="233"/>
    </row>
    <row r="25" s="217" customFormat="1" ht="29" customHeight="1" spans="1:5">
      <c r="A25" s="231" t="s">
        <v>99</v>
      </c>
      <c r="B25" s="35">
        <v>347</v>
      </c>
      <c r="C25" s="232"/>
      <c r="D25" s="232">
        <f t="shared" si="0"/>
        <v>347</v>
      </c>
      <c r="E25" s="233"/>
    </row>
    <row r="26" s="217" customFormat="1" ht="29" customHeight="1" spans="1:5">
      <c r="A26" s="231" t="s">
        <v>100</v>
      </c>
      <c r="B26" s="35">
        <v>3070</v>
      </c>
      <c r="C26" s="232"/>
      <c r="D26" s="232">
        <f t="shared" si="0"/>
        <v>3070</v>
      </c>
      <c r="E26" s="233"/>
    </row>
    <row r="27" s="218" customFormat="1" ht="29" customHeight="1" spans="1:5">
      <c r="A27" s="231" t="s">
        <v>101</v>
      </c>
      <c r="B27" s="35">
        <v>7992</v>
      </c>
      <c r="C27" s="232"/>
      <c r="D27" s="232">
        <f t="shared" si="0"/>
        <v>7992</v>
      </c>
      <c r="E27" s="234"/>
    </row>
    <row r="28" s="218" customFormat="1" ht="29" customHeight="1" spans="1:5">
      <c r="A28" s="231" t="s">
        <v>102</v>
      </c>
      <c r="B28" s="232">
        <v>3086</v>
      </c>
      <c r="C28" s="232"/>
      <c r="D28" s="232">
        <f t="shared" si="0"/>
        <v>3086</v>
      </c>
      <c r="E28" s="234"/>
    </row>
    <row r="29" s="218" customFormat="1" ht="29" customHeight="1" spans="1:5">
      <c r="A29" s="231" t="s">
        <v>103</v>
      </c>
      <c r="B29" s="35">
        <v>80</v>
      </c>
      <c r="C29" s="232"/>
      <c r="D29" s="232">
        <f t="shared" si="0"/>
        <v>80</v>
      </c>
      <c r="E29" s="234"/>
    </row>
    <row r="30" s="218" customFormat="1" ht="29" customHeight="1" spans="1:5">
      <c r="A30" s="231"/>
      <c r="B30" s="35"/>
      <c r="C30" s="232"/>
      <c r="D30" s="232">
        <f t="shared" si="0"/>
        <v>0</v>
      </c>
      <c r="E30" s="234"/>
    </row>
    <row r="31" s="216" customFormat="1" ht="29" customHeight="1" spans="1:5">
      <c r="A31" s="235" t="s">
        <v>104</v>
      </c>
      <c r="B31" s="229">
        <v>3500</v>
      </c>
      <c r="C31" s="229"/>
      <c r="D31" s="229">
        <f t="shared" si="0"/>
        <v>3500</v>
      </c>
      <c r="E31" s="230"/>
    </row>
    <row r="32" s="216" customFormat="1" ht="29" customHeight="1" spans="1:5">
      <c r="A32" s="235" t="s">
        <v>105</v>
      </c>
      <c r="B32" s="229">
        <f>SUM(B33:B34)</f>
        <v>10570</v>
      </c>
      <c r="C32" s="229"/>
      <c r="D32" s="229">
        <f t="shared" si="0"/>
        <v>10570</v>
      </c>
      <c r="E32" s="230"/>
    </row>
    <row r="33" s="216" customFormat="1" ht="29" customHeight="1" spans="1:5">
      <c r="A33" s="231" t="s">
        <v>106</v>
      </c>
      <c r="B33" s="35">
        <v>10570</v>
      </c>
      <c r="C33" s="232"/>
      <c r="D33" s="232">
        <f t="shared" si="0"/>
        <v>10570</v>
      </c>
      <c r="E33" s="230"/>
    </row>
    <row r="34" s="216" customFormat="1" ht="29" customHeight="1" spans="1:5">
      <c r="A34" s="231" t="s">
        <v>107</v>
      </c>
      <c r="B34" s="232"/>
      <c r="C34" s="232"/>
      <c r="D34" s="232">
        <f t="shared" si="0"/>
        <v>0</v>
      </c>
      <c r="E34" s="230"/>
    </row>
    <row r="35" s="216" customFormat="1" ht="29" customHeight="1" spans="1:5">
      <c r="A35" s="228" t="s">
        <v>108</v>
      </c>
      <c r="B35" s="229">
        <f>B36+B37+B41+B42+B43+B44</f>
        <v>10669</v>
      </c>
      <c r="C35" s="229">
        <f>C36+C37+C41+C42+C43+C44</f>
        <v>0</v>
      </c>
      <c r="D35" s="229">
        <f t="shared" si="0"/>
        <v>10669</v>
      </c>
      <c r="E35" s="230"/>
    </row>
    <row r="36" s="216" customFormat="1" ht="29" customHeight="1" spans="1:5">
      <c r="A36" s="231" t="s">
        <v>109</v>
      </c>
      <c r="B36" s="232">
        <v>0</v>
      </c>
      <c r="C36" s="232"/>
      <c r="D36" s="232">
        <f t="shared" si="0"/>
        <v>0</v>
      </c>
      <c r="E36" s="230"/>
    </row>
    <row r="37" s="216" customFormat="1" ht="29" customHeight="1" spans="1:5">
      <c r="A37" s="231" t="s">
        <v>110</v>
      </c>
      <c r="B37" s="232">
        <f>SUM(B38:B40)</f>
        <v>10669</v>
      </c>
      <c r="C37" s="232">
        <f t="shared" ref="C37:D37" si="1">SUM(C38:C40)</f>
        <v>0</v>
      </c>
      <c r="D37" s="232">
        <f t="shared" si="0"/>
        <v>10669</v>
      </c>
      <c r="E37" s="230"/>
    </row>
    <row r="38" s="216" customFormat="1" ht="29" customHeight="1" spans="1:5">
      <c r="A38" s="231" t="s">
        <v>111</v>
      </c>
      <c r="B38" s="35">
        <v>5036</v>
      </c>
      <c r="C38" s="232"/>
      <c r="D38" s="232">
        <f t="shared" si="0"/>
        <v>5036</v>
      </c>
      <c r="E38" s="230"/>
    </row>
    <row r="39" s="216" customFormat="1" ht="29" customHeight="1" spans="1:5">
      <c r="A39" s="231" t="s">
        <v>112</v>
      </c>
      <c r="B39" s="35"/>
      <c r="C39" s="232"/>
      <c r="D39" s="232">
        <f t="shared" si="0"/>
        <v>0</v>
      </c>
      <c r="E39" s="230"/>
    </row>
    <row r="40" s="216" customFormat="1" ht="29" customHeight="1" spans="1:5">
      <c r="A40" s="231" t="s">
        <v>113</v>
      </c>
      <c r="B40" s="35">
        <v>5633</v>
      </c>
      <c r="C40" s="232"/>
      <c r="D40" s="232">
        <f t="shared" si="0"/>
        <v>5633</v>
      </c>
      <c r="E40" s="230"/>
    </row>
    <row r="41" s="216" customFormat="1" ht="29" customHeight="1" spans="1:5">
      <c r="A41" s="231" t="s">
        <v>114</v>
      </c>
      <c r="B41" s="232">
        <v>0</v>
      </c>
      <c r="C41" s="232"/>
      <c r="D41" s="232">
        <f t="shared" si="0"/>
        <v>0</v>
      </c>
      <c r="E41" s="230"/>
    </row>
    <row r="42" s="216" customFormat="1" ht="29" customHeight="1" spans="1:5">
      <c r="A42" s="231" t="s">
        <v>115</v>
      </c>
      <c r="B42" s="232">
        <v>0</v>
      </c>
      <c r="C42" s="232"/>
      <c r="D42" s="232">
        <f t="shared" si="0"/>
        <v>0</v>
      </c>
      <c r="E42" s="230"/>
    </row>
    <row r="43" s="216" customFormat="1" ht="29" customHeight="1" spans="1:5">
      <c r="A43" s="231" t="s">
        <v>116</v>
      </c>
      <c r="B43" s="232">
        <v>0</v>
      </c>
      <c r="C43" s="232"/>
      <c r="D43" s="232">
        <f t="shared" si="0"/>
        <v>0</v>
      </c>
      <c r="E43" s="230"/>
    </row>
    <row r="44" s="216" customFormat="1" ht="29" customHeight="1" spans="1:5">
      <c r="A44" s="231" t="s">
        <v>117</v>
      </c>
      <c r="B44" s="232">
        <f>B45+B46</f>
        <v>0</v>
      </c>
      <c r="C44" s="232">
        <f t="shared" ref="C44:D44" si="2">SUM(C45:C46)</f>
        <v>0</v>
      </c>
      <c r="D44" s="232">
        <f t="shared" si="0"/>
        <v>0</v>
      </c>
      <c r="E44" s="230"/>
    </row>
    <row r="45" s="216" customFormat="1" ht="29" customHeight="1" spans="1:5">
      <c r="A45" s="231" t="s">
        <v>118</v>
      </c>
      <c r="B45" s="232">
        <v>0</v>
      </c>
      <c r="C45" s="232">
        <v>0</v>
      </c>
      <c r="D45" s="232">
        <f t="shared" si="0"/>
        <v>0</v>
      </c>
      <c r="E45" s="230"/>
    </row>
    <row r="46" s="216" customFormat="1" ht="29" customHeight="1" spans="1:5">
      <c r="A46" s="231" t="s">
        <v>119</v>
      </c>
      <c r="B46" s="232"/>
      <c r="C46" s="232"/>
      <c r="D46" s="232">
        <f t="shared" si="0"/>
        <v>0</v>
      </c>
      <c r="E46" s="230"/>
    </row>
    <row r="47" s="216" customFormat="1" ht="29" customHeight="1" spans="1:5">
      <c r="A47" s="236" t="s">
        <v>120</v>
      </c>
      <c r="B47" s="229">
        <f>B5+B31+B32+B35</f>
        <v>349919</v>
      </c>
      <c r="C47" s="229">
        <f>C5+C31+C32+C35</f>
        <v>16400</v>
      </c>
      <c r="D47" s="229">
        <f>D5+D31+D32+D35</f>
        <v>366319</v>
      </c>
      <c r="E47" s="237"/>
    </row>
  </sheetData>
  <mergeCells count="1">
    <mergeCell ref="A2:E2"/>
  </mergeCells>
  <printOptions horizontalCentered="1"/>
  <pageMargins left="0.313888888888889" right="0.313888888888889" top="0.590277777777778" bottom="0.393055555555556" header="0.196527777777778" footer="0.196527777777778"/>
  <pageSetup paperSize="9"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showZeros="0" workbookViewId="0">
      <selection activeCell="H8" sqref="H8"/>
    </sheetView>
  </sheetViews>
  <sheetFormatPr defaultColWidth="6.875" defaultRowHeight="18" customHeight="1" outlineLevelCol="5"/>
  <cols>
    <col min="1" max="1" width="39.25" style="181" customWidth="1"/>
    <col min="2" max="2" width="12.5" style="182" customWidth="1"/>
    <col min="3" max="3" width="11" style="182" customWidth="1"/>
    <col min="4" max="4" width="13.625" style="183" customWidth="1"/>
    <col min="5" max="5" width="13.5" style="184" customWidth="1"/>
    <col min="6" max="6" width="13.5" style="185" customWidth="1"/>
    <col min="7" max="16384" width="6.875" style="186"/>
  </cols>
  <sheetData>
    <row r="1" customHeight="1" spans="1:5">
      <c r="A1" s="187" t="s">
        <v>121</v>
      </c>
      <c r="B1" s="188"/>
      <c r="C1" s="188"/>
      <c r="D1" s="188"/>
      <c r="E1" s="189"/>
    </row>
    <row r="2" ht="25.5" customHeight="1" spans="1:5">
      <c r="A2" s="5" t="s">
        <v>122</v>
      </c>
      <c r="B2" s="144"/>
      <c r="C2" s="144"/>
      <c r="D2" s="144"/>
      <c r="E2" s="5"/>
    </row>
    <row r="3" customHeight="1" spans="1:5">
      <c r="A3" s="190"/>
      <c r="B3" s="191"/>
      <c r="C3" s="192"/>
      <c r="D3" s="192"/>
      <c r="E3" s="193" t="s">
        <v>2</v>
      </c>
    </row>
    <row r="4" s="180" customFormat="1" ht="24" customHeight="1" spans="1:6">
      <c r="A4" s="194" t="s">
        <v>3</v>
      </c>
      <c r="B4" s="195" t="s">
        <v>4</v>
      </c>
      <c r="C4" s="195" t="s">
        <v>5</v>
      </c>
      <c r="D4" s="196" t="s">
        <v>6</v>
      </c>
      <c r="E4" s="197" t="s">
        <v>7</v>
      </c>
      <c r="F4" s="198"/>
    </row>
    <row r="5" s="180" customFormat="1" ht="32" customHeight="1" spans="1:6">
      <c r="A5" s="199" t="s">
        <v>123</v>
      </c>
      <c r="B5" s="173">
        <f>B6+B33</f>
        <v>25673</v>
      </c>
      <c r="C5" s="173">
        <f>C6+C33</f>
        <v>0</v>
      </c>
      <c r="D5" s="173">
        <f>B5+C5</f>
        <v>25673</v>
      </c>
      <c r="E5" s="200"/>
      <c r="F5" s="198"/>
    </row>
    <row r="6" s="180" customFormat="1" ht="32" customHeight="1" spans="1:6">
      <c r="A6" s="201" t="s">
        <v>124</v>
      </c>
      <c r="B6" s="176">
        <f>SUM(B7:B32)</f>
        <v>25673</v>
      </c>
      <c r="C6" s="176">
        <f>SUM(C7:C32)</f>
        <v>0</v>
      </c>
      <c r="D6" s="176">
        <f t="shared" ref="D6:D18" si="0">B6+C6</f>
        <v>25673</v>
      </c>
      <c r="E6" s="200"/>
      <c r="F6" s="198"/>
    </row>
    <row r="7" s="180" customFormat="1" ht="32" customHeight="1" spans="1:6">
      <c r="A7" s="201" t="s">
        <v>125</v>
      </c>
      <c r="B7" s="176"/>
      <c r="C7" s="176"/>
      <c r="D7" s="176">
        <f t="shared" si="0"/>
        <v>0</v>
      </c>
      <c r="E7" s="200"/>
      <c r="F7" s="198"/>
    </row>
    <row r="8" s="180" customFormat="1" ht="32" customHeight="1" spans="1:6">
      <c r="A8" s="201" t="s">
        <v>126</v>
      </c>
      <c r="B8" s="176"/>
      <c r="C8" s="176"/>
      <c r="D8" s="176">
        <f t="shared" si="0"/>
        <v>0</v>
      </c>
      <c r="E8" s="200"/>
      <c r="F8" s="198"/>
    </row>
    <row r="9" s="180" customFormat="1" ht="32" customHeight="1" spans="1:6">
      <c r="A9" s="201" t="s">
        <v>127</v>
      </c>
      <c r="B9" s="202"/>
      <c r="C9" s="176"/>
      <c r="D9" s="176">
        <f t="shared" si="0"/>
        <v>0</v>
      </c>
      <c r="E9" s="200"/>
      <c r="F9" s="198"/>
    </row>
    <row r="10" s="180" customFormat="1" ht="32" customHeight="1" spans="1:6">
      <c r="A10" s="201" t="s">
        <v>128</v>
      </c>
      <c r="B10" s="202"/>
      <c r="C10" s="176"/>
      <c r="D10" s="176">
        <f t="shared" si="0"/>
        <v>0</v>
      </c>
      <c r="E10" s="200"/>
      <c r="F10" s="198"/>
    </row>
    <row r="11" s="180" customFormat="1" ht="32" customHeight="1" spans="1:6">
      <c r="A11" s="201" t="s">
        <v>129</v>
      </c>
      <c r="B11" s="202"/>
      <c r="C11" s="176"/>
      <c r="D11" s="176">
        <f t="shared" si="0"/>
        <v>0</v>
      </c>
      <c r="E11" s="200"/>
      <c r="F11" s="198"/>
    </row>
    <row r="12" s="180" customFormat="1" ht="32" customHeight="1" spans="1:6">
      <c r="A12" s="201" t="s">
        <v>130</v>
      </c>
      <c r="B12" s="176"/>
      <c r="C12" s="176"/>
      <c r="D12" s="176">
        <f t="shared" si="0"/>
        <v>0</v>
      </c>
      <c r="E12" s="200"/>
      <c r="F12" s="198"/>
    </row>
    <row r="13" s="180" customFormat="1" ht="32" customHeight="1" spans="1:6">
      <c r="A13" s="201" t="s">
        <v>131</v>
      </c>
      <c r="B13" s="176">
        <v>945</v>
      </c>
      <c r="C13" s="176"/>
      <c r="D13" s="176">
        <f t="shared" si="0"/>
        <v>945</v>
      </c>
      <c r="E13" s="200"/>
      <c r="F13" s="198"/>
    </row>
    <row r="14" s="180" customFormat="1" ht="32" customHeight="1" spans="1:6">
      <c r="A14" s="201" t="s">
        <v>132</v>
      </c>
      <c r="B14" s="176">
        <v>96</v>
      </c>
      <c r="C14" s="176"/>
      <c r="D14" s="176">
        <f t="shared" si="0"/>
        <v>96</v>
      </c>
      <c r="E14" s="200"/>
      <c r="F14" s="198"/>
    </row>
    <row r="15" s="180" customFormat="1" ht="32" customHeight="1" spans="1:6">
      <c r="A15" s="201" t="s">
        <v>133</v>
      </c>
      <c r="B15" s="176">
        <v>22427</v>
      </c>
      <c r="C15" s="176"/>
      <c r="D15" s="176">
        <f t="shared" si="0"/>
        <v>22427</v>
      </c>
      <c r="E15" s="200"/>
      <c r="F15" s="198"/>
    </row>
    <row r="16" s="180" customFormat="1" ht="32" customHeight="1" spans="1:6">
      <c r="A16" s="201" t="s">
        <v>134</v>
      </c>
      <c r="B16" s="176"/>
      <c r="C16" s="176"/>
      <c r="D16" s="176">
        <f t="shared" si="0"/>
        <v>0</v>
      </c>
      <c r="E16" s="200"/>
      <c r="F16" s="198"/>
    </row>
    <row r="17" s="180" customFormat="1" ht="32" customHeight="1" spans="1:6">
      <c r="A17" s="201" t="s">
        <v>135</v>
      </c>
      <c r="B17" s="202"/>
      <c r="C17" s="176"/>
      <c r="D17" s="176">
        <f t="shared" si="0"/>
        <v>0</v>
      </c>
      <c r="E17" s="200"/>
      <c r="F17" s="198"/>
    </row>
    <row r="18" s="180" customFormat="1" ht="32" customHeight="1" spans="1:6">
      <c r="A18" s="201" t="s">
        <v>136</v>
      </c>
      <c r="B18" s="202"/>
      <c r="C18" s="176"/>
      <c r="D18" s="176">
        <f t="shared" si="0"/>
        <v>0</v>
      </c>
      <c r="E18" s="200"/>
      <c r="F18" s="198"/>
    </row>
    <row r="19" s="180" customFormat="1" ht="32" customHeight="1" spans="1:6">
      <c r="A19" s="201" t="s">
        <v>137</v>
      </c>
      <c r="B19" s="176"/>
      <c r="C19" s="36"/>
      <c r="D19" s="36"/>
      <c r="E19" s="200"/>
      <c r="F19" s="198"/>
    </row>
    <row r="20" s="180" customFormat="1" ht="32" customHeight="1" spans="1:6">
      <c r="A20" s="201" t="s">
        <v>138</v>
      </c>
      <c r="B20" s="176"/>
      <c r="C20" s="36"/>
      <c r="D20" s="36"/>
      <c r="E20" s="200"/>
      <c r="F20" s="198"/>
    </row>
    <row r="21" s="180" customFormat="1" ht="32" customHeight="1" spans="1:6">
      <c r="A21" s="201" t="s">
        <v>139</v>
      </c>
      <c r="B21" s="176">
        <v>200</v>
      </c>
      <c r="C21" s="36"/>
      <c r="D21" s="36"/>
      <c r="E21" s="200"/>
      <c r="F21" s="198"/>
    </row>
    <row r="22" s="180" customFormat="1" ht="32" customHeight="1" spans="1:6">
      <c r="A22" s="201" t="s">
        <v>140</v>
      </c>
      <c r="B22" s="176">
        <v>1500</v>
      </c>
      <c r="C22" s="36"/>
      <c r="D22" s="36"/>
      <c r="E22" s="200"/>
      <c r="F22" s="198"/>
    </row>
    <row r="23" s="180" customFormat="1" ht="32" customHeight="1" spans="1:6">
      <c r="A23" s="201" t="s">
        <v>141</v>
      </c>
      <c r="B23" s="176"/>
      <c r="C23" s="36"/>
      <c r="D23" s="36"/>
      <c r="E23" s="200"/>
      <c r="F23" s="198"/>
    </row>
    <row r="24" s="180" customFormat="1" ht="32" customHeight="1" spans="1:6">
      <c r="A24" s="201" t="s">
        <v>142</v>
      </c>
      <c r="B24" s="176"/>
      <c r="C24" s="36"/>
      <c r="D24" s="36"/>
      <c r="E24" s="200"/>
      <c r="F24" s="198"/>
    </row>
    <row r="25" s="180" customFormat="1" ht="32" customHeight="1" spans="1:6">
      <c r="A25" s="201" t="s">
        <v>143</v>
      </c>
      <c r="B25" s="176"/>
      <c r="C25" s="36"/>
      <c r="D25" s="36"/>
      <c r="E25" s="200"/>
      <c r="F25" s="198"/>
    </row>
    <row r="26" s="180" customFormat="1" ht="32" customHeight="1" spans="1:6">
      <c r="A26" s="201" t="s">
        <v>144</v>
      </c>
      <c r="B26" s="176"/>
      <c r="C26" s="36"/>
      <c r="D26" s="36"/>
      <c r="E26" s="200"/>
      <c r="F26" s="198"/>
    </row>
    <row r="27" s="180" customFormat="1" ht="32" customHeight="1" spans="1:6">
      <c r="A27" s="201" t="s">
        <v>145</v>
      </c>
      <c r="B27" s="176"/>
      <c r="C27" s="36"/>
      <c r="D27" s="36"/>
      <c r="E27" s="200"/>
      <c r="F27" s="198"/>
    </row>
    <row r="28" s="180" customFormat="1" ht="32" customHeight="1" spans="1:6">
      <c r="A28" s="201" t="s">
        <v>146</v>
      </c>
      <c r="B28" s="176"/>
      <c r="C28" s="36"/>
      <c r="D28" s="36"/>
      <c r="E28" s="200"/>
      <c r="F28" s="198"/>
    </row>
    <row r="29" s="180" customFormat="1" ht="32" customHeight="1" spans="1:6">
      <c r="A29" s="201" t="s">
        <v>147</v>
      </c>
      <c r="B29" s="176"/>
      <c r="C29" s="36"/>
      <c r="D29" s="36"/>
      <c r="E29" s="200"/>
      <c r="F29" s="198"/>
    </row>
    <row r="30" s="180" customFormat="1" ht="32" customHeight="1" spans="1:6">
      <c r="A30" s="201" t="s">
        <v>148</v>
      </c>
      <c r="B30" s="176">
        <v>500</v>
      </c>
      <c r="C30" s="36"/>
      <c r="D30" s="36"/>
      <c r="E30" s="200"/>
      <c r="F30" s="198"/>
    </row>
    <row r="31" s="180" customFormat="1" ht="32" customHeight="1" spans="1:6">
      <c r="A31" s="201" t="s">
        <v>149</v>
      </c>
      <c r="B31" s="176">
        <v>5</v>
      </c>
      <c r="C31" s="36"/>
      <c r="D31" s="36"/>
      <c r="E31" s="200"/>
      <c r="F31" s="198"/>
    </row>
    <row r="32" s="180" customFormat="1" ht="32" customHeight="1" spans="1:6">
      <c r="A32" s="201" t="s">
        <v>150</v>
      </c>
      <c r="B32" s="176"/>
      <c r="C32" s="36"/>
      <c r="D32" s="36"/>
      <c r="E32" s="200"/>
      <c r="F32" s="198"/>
    </row>
    <row r="33" s="180" customFormat="1" ht="32" customHeight="1" spans="1:6">
      <c r="A33" s="201" t="s">
        <v>151</v>
      </c>
      <c r="B33" s="176"/>
      <c r="C33" s="36"/>
      <c r="D33" s="36"/>
      <c r="E33" s="200"/>
      <c r="F33" s="198"/>
    </row>
    <row r="34" s="180" customFormat="1" ht="32" customHeight="1" spans="1:6">
      <c r="A34" s="199" t="s">
        <v>39</v>
      </c>
      <c r="B34" s="203">
        <f>SUM(B35:B36)</f>
        <v>32008</v>
      </c>
      <c r="C34" s="203">
        <f>SUM(C35:C36)</f>
        <v>18400</v>
      </c>
      <c r="D34" s="204">
        <f t="shared" ref="D34:D39" si="1">B34+C34</f>
        <v>50408</v>
      </c>
      <c r="E34" s="205"/>
      <c r="F34" s="198"/>
    </row>
    <row r="35" s="180" customFormat="1" ht="32" customHeight="1" spans="1:6">
      <c r="A35" s="201" t="s">
        <v>152</v>
      </c>
      <c r="B35" s="176">
        <v>25000</v>
      </c>
      <c r="C35" s="176">
        <v>18400</v>
      </c>
      <c r="D35" s="176">
        <f t="shared" si="1"/>
        <v>43400</v>
      </c>
      <c r="E35" s="206"/>
      <c r="F35" s="198"/>
    </row>
    <row r="36" s="180" customFormat="1" ht="32" customHeight="1" spans="1:6">
      <c r="A36" s="201" t="s">
        <v>153</v>
      </c>
      <c r="B36" s="176">
        <v>7008</v>
      </c>
      <c r="C36" s="176"/>
      <c r="D36" s="176">
        <f t="shared" si="1"/>
        <v>7008</v>
      </c>
      <c r="E36" s="206"/>
      <c r="F36" s="198"/>
    </row>
    <row r="37" s="180" customFormat="1" ht="32" customHeight="1" spans="1:6">
      <c r="A37" s="199" t="s">
        <v>43</v>
      </c>
      <c r="B37" s="173">
        <f>SUM(B38:B41)</f>
        <v>5606</v>
      </c>
      <c r="C37" s="173">
        <f>C38+C39+C40+C41</f>
        <v>0</v>
      </c>
      <c r="D37" s="173">
        <f t="shared" si="1"/>
        <v>5606</v>
      </c>
      <c r="E37" s="205"/>
      <c r="F37" s="198"/>
    </row>
    <row r="38" s="180" customFormat="1" ht="32" customHeight="1" spans="1:6">
      <c r="A38" s="201" t="s">
        <v>154</v>
      </c>
      <c r="B38" s="176">
        <v>3030</v>
      </c>
      <c r="C38" s="176"/>
      <c r="D38" s="176">
        <f t="shared" si="1"/>
        <v>3030</v>
      </c>
      <c r="E38" s="200"/>
      <c r="F38" s="198"/>
    </row>
    <row r="39" s="180" customFormat="1" ht="32" customHeight="1" spans="1:6">
      <c r="A39" s="201" t="s">
        <v>72</v>
      </c>
      <c r="B39" s="176">
        <v>0</v>
      </c>
      <c r="C39" s="176"/>
      <c r="D39" s="176">
        <f t="shared" si="1"/>
        <v>0</v>
      </c>
      <c r="E39" s="200"/>
      <c r="F39" s="198"/>
    </row>
    <row r="40" s="180" customFormat="1" ht="32" customHeight="1" spans="1:6">
      <c r="A40" s="201" t="s">
        <v>155</v>
      </c>
      <c r="B40" s="176"/>
      <c r="C40" s="176"/>
      <c r="D40" s="176"/>
      <c r="E40" s="200"/>
      <c r="F40" s="198"/>
    </row>
    <row r="41" s="180" customFormat="1" ht="32" customHeight="1" spans="1:6">
      <c r="A41" s="201" t="s">
        <v>156</v>
      </c>
      <c r="B41" s="176">
        <v>2576</v>
      </c>
      <c r="C41" s="176"/>
      <c r="D41" s="176">
        <f>B41+C41</f>
        <v>2576</v>
      </c>
      <c r="E41" s="200"/>
      <c r="F41" s="198"/>
    </row>
    <row r="42" s="180" customFormat="1" ht="32" customHeight="1" spans="1:6">
      <c r="A42" s="207" t="s">
        <v>157</v>
      </c>
      <c r="B42" s="173">
        <f>B5+B34+B37</f>
        <v>63287</v>
      </c>
      <c r="C42" s="173">
        <f>C5+C34+C37</f>
        <v>18400</v>
      </c>
      <c r="D42" s="173">
        <f>D5+D34+D37</f>
        <v>81687</v>
      </c>
      <c r="E42" s="205"/>
      <c r="F42" s="198"/>
    </row>
    <row r="43" s="180" customFormat="1" customHeight="1" spans="1:6">
      <c r="A43" s="208"/>
      <c r="B43" s="209"/>
      <c r="C43" s="209"/>
      <c r="D43" s="210"/>
      <c r="E43" s="211"/>
      <c r="F43" s="198"/>
    </row>
    <row r="44" s="180" customFormat="1" customHeight="1" spans="1:6">
      <c r="A44" s="208"/>
      <c r="B44" s="209"/>
      <c r="C44" s="209"/>
      <c r="D44" s="210"/>
      <c r="E44" s="211"/>
      <c r="F44" s="198"/>
    </row>
    <row r="45" s="180" customFormat="1" customHeight="1" spans="1:6">
      <c r="A45" s="181"/>
      <c r="B45" s="182"/>
      <c r="C45" s="182"/>
      <c r="D45" s="210"/>
      <c r="E45" s="211"/>
      <c r="F45" s="198"/>
    </row>
    <row r="46" s="180" customFormat="1" customHeight="1" spans="1:6">
      <c r="A46" s="181"/>
      <c r="B46" s="182"/>
      <c r="C46" s="182"/>
      <c r="D46" s="210"/>
      <c r="E46" s="211"/>
      <c r="F46" s="198"/>
    </row>
    <row r="47" s="180" customFormat="1" customHeight="1" spans="1:6">
      <c r="A47" s="181"/>
      <c r="B47" s="182"/>
      <c r="C47" s="182"/>
      <c r="D47" s="210"/>
      <c r="E47" s="211"/>
      <c r="F47" s="198"/>
    </row>
    <row r="48" s="180" customFormat="1" customHeight="1" spans="1:6">
      <c r="A48" s="181"/>
      <c r="B48" s="182"/>
      <c r="C48" s="182"/>
      <c r="D48" s="210"/>
      <c r="E48" s="211"/>
      <c r="F48" s="198"/>
    </row>
    <row r="49" s="180" customFormat="1" customHeight="1" spans="1:6">
      <c r="A49" s="181"/>
      <c r="B49" s="182"/>
      <c r="C49" s="182"/>
      <c r="D49" s="210"/>
      <c r="E49" s="211"/>
      <c r="F49" s="198"/>
    </row>
    <row r="50" s="180" customFormat="1" customHeight="1" spans="1:6">
      <c r="A50" s="181"/>
      <c r="B50" s="182"/>
      <c r="C50" s="182"/>
      <c r="D50" s="210"/>
      <c r="E50" s="211"/>
      <c r="F50" s="198"/>
    </row>
  </sheetData>
  <mergeCells count="2">
    <mergeCell ref="A2:E2"/>
    <mergeCell ref="C3:D3"/>
  </mergeCells>
  <printOptions horizontalCentered="1"/>
  <pageMargins left="0.313888888888889" right="0.313888888888889" top="0.590277777777778" bottom="0.393055555555556" header="0.196527777777778" footer="0.196527777777778"/>
  <pageSetup paperSize="9"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Zeros="0" workbookViewId="0">
      <selection activeCell="A9" sqref="A9"/>
    </sheetView>
  </sheetViews>
  <sheetFormatPr defaultColWidth="6.875" defaultRowHeight="18" customHeight="1" outlineLevelCol="4"/>
  <cols>
    <col min="1" max="1" width="44.75" style="156" customWidth="1"/>
    <col min="2" max="2" width="10.625" style="157" customWidth="1"/>
    <col min="3" max="3" width="10.875" style="158" customWidth="1"/>
    <col min="4" max="4" width="12.625" style="159" customWidth="1"/>
    <col min="5" max="5" width="11.5" style="160" customWidth="1"/>
    <col min="6" max="16384" width="6.875" style="161"/>
  </cols>
  <sheetData>
    <row r="1" s="150" customFormat="1" ht="14.25" spans="1:5">
      <c r="A1" s="17" t="s">
        <v>158</v>
      </c>
      <c r="B1" s="162"/>
      <c r="C1" s="163"/>
      <c r="D1" s="163"/>
      <c r="E1" s="164"/>
    </row>
    <row r="2" s="151" customFormat="1" ht="25.5" customHeight="1" spans="1:5">
      <c r="A2" s="5" t="s">
        <v>159</v>
      </c>
      <c r="B2" s="129"/>
      <c r="C2" s="144"/>
      <c r="D2" s="144"/>
      <c r="E2" s="5"/>
    </row>
    <row r="3" ht="18.75" customHeight="1" spans="1:5">
      <c r="A3" s="165"/>
      <c r="B3" s="166"/>
      <c r="D3" s="167" t="s">
        <v>2</v>
      </c>
      <c r="E3" s="167"/>
    </row>
    <row r="4" s="152" customFormat="1" ht="29.25" customHeight="1" spans="1:5">
      <c r="A4" s="168" t="s">
        <v>3</v>
      </c>
      <c r="B4" s="169" t="s">
        <v>4</v>
      </c>
      <c r="C4" s="170" t="s">
        <v>5</v>
      </c>
      <c r="D4" s="170" t="s">
        <v>6</v>
      </c>
      <c r="E4" s="171" t="s">
        <v>7</v>
      </c>
    </row>
    <row r="5" s="153" customFormat="1" ht="30" customHeight="1" spans="1:5">
      <c r="A5" s="172" t="s">
        <v>160</v>
      </c>
      <c r="B5" s="173">
        <f>B6+B7+B11+B12+B18+B20+B21+B22+B23+B25+B29+B31+B32</f>
        <v>55276</v>
      </c>
      <c r="C5" s="173">
        <f>C6+C7+C11+C12+C18+C20+C21+C22+C23+C25+C29+C31+C32</f>
        <v>18400</v>
      </c>
      <c r="D5" s="173">
        <f t="shared" ref="D5:D8" si="0">B5+C5</f>
        <v>73676</v>
      </c>
      <c r="E5" s="174"/>
    </row>
    <row r="6" s="154" customFormat="1" ht="30" customHeight="1" spans="1:5">
      <c r="A6" s="175" t="s">
        <v>161</v>
      </c>
      <c r="B6" s="176"/>
      <c r="C6" s="176">
        <f>SUM(C7)</f>
        <v>0</v>
      </c>
      <c r="D6" s="176">
        <f t="shared" si="0"/>
        <v>0</v>
      </c>
      <c r="E6" s="177"/>
    </row>
    <row r="7" s="154" customFormat="1" ht="30" customHeight="1" spans="1:5">
      <c r="A7" s="175" t="s">
        <v>162</v>
      </c>
      <c r="B7" s="176">
        <f>SUM(B8:B10)</f>
        <v>22</v>
      </c>
      <c r="C7" s="176">
        <f>SUM(C8:C10)</f>
        <v>0</v>
      </c>
      <c r="D7" s="176">
        <f t="shared" si="0"/>
        <v>22</v>
      </c>
      <c r="E7" s="177"/>
    </row>
    <row r="8" s="154" customFormat="1" ht="30" customHeight="1" spans="1:5">
      <c r="A8" s="175" t="s">
        <v>163</v>
      </c>
      <c r="B8" s="176"/>
      <c r="C8" s="176"/>
      <c r="D8" s="176">
        <f t="shared" si="0"/>
        <v>0</v>
      </c>
      <c r="E8" s="177"/>
    </row>
    <row r="9" s="154" customFormat="1" ht="30" customHeight="1" spans="1:5">
      <c r="A9" s="175" t="s">
        <v>164</v>
      </c>
      <c r="B9" s="176">
        <v>22</v>
      </c>
      <c r="C9" s="176"/>
      <c r="D9" s="176"/>
      <c r="E9" s="177"/>
    </row>
    <row r="10" s="154" customFormat="1" ht="30" customHeight="1" spans="1:5">
      <c r="A10" s="175" t="s">
        <v>165</v>
      </c>
      <c r="B10" s="176"/>
      <c r="C10" s="176"/>
      <c r="D10" s="176"/>
      <c r="E10" s="177"/>
    </row>
    <row r="11" s="154" customFormat="1" ht="30" customHeight="1" spans="1:5">
      <c r="A11" s="175" t="s">
        <v>166</v>
      </c>
      <c r="B11" s="176"/>
      <c r="C11" s="176"/>
      <c r="D11" s="176">
        <f t="shared" ref="D11:D13" si="1">B11+C11</f>
        <v>0</v>
      </c>
      <c r="E11" s="177"/>
    </row>
    <row r="12" s="154" customFormat="1" ht="30" customHeight="1" spans="1:5">
      <c r="A12" s="175" t="s">
        <v>167</v>
      </c>
      <c r="B12" s="176">
        <f>SUM(B13:B17)</f>
        <v>23781</v>
      </c>
      <c r="C12" s="176">
        <f>SUM(C13:C17)</f>
        <v>0</v>
      </c>
      <c r="D12" s="176">
        <f t="shared" si="1"/>
        <v>23781</v>
      </c>
      <c r="E12" s="177"/>
    </row>
    <row r="13" s="154" customFormat="1" ht="30" customHeight="1" spans="1:5">
      <c r="A13" s="175" t="s">
        <v>168</v>
      </c>
      <c r="B13" s="176">
        <v>20784</v>
      </c>
      <c r="C13" s="176"/>
      <c r="D13" s="176">
        <f t="shared" si="1"/>
        <v>20784</v>
      </c>
      <c r="E13" s="177"/>
    </row>
    <row r="14" s="154" customFormat="1" ht="30" customHeight="1" spans="1:5">
      <c r="A14" s="175" t="s">
        <v>169</v>
      </c>
      <c r="B14" s="176">
        <v>945</v>
      </c>
      <c r="C14" s="176"/>
      <c r="D14" s="176"/>
      <c r="E14" s="177"/>
    </row>
    <row r="15" s="154" customFormat="1" ht="30" customHeight="1" spans="1:5">
      <c r="A15" s="175" t="s">
        <v>170</v>
      </c>
      <c r="B15" s="176">
        <v>96</v>
      </c>
      <c r="C15" s="176"/>
      <c r="D15" s="176"/>
      <c r="E15" s="177"/>
    </row>
    <row r="16" s="154" customFormat="1" ht="30" customHeight="1" spans="1:5">
      <c r="A16" s="175" t="s">
        <v>171</v>
      </c>
      <c r="B16" s="176">
        <v>1500</v>
      </c>
      <c r="C16" s="176"/>
      <c r="D16" s="176">
        <f t="shared" ref="D16:D19" si="2">B16+C16</f>
        <v>1500</v>
      </c>
      <c r="E16" s="177"/>
    </row>
    <row r="17" s="154" customFormat="1" ht="30" customHeight="1" spans="1:5">
      <c r="A17" s="175" t="s">
        <v>172</v>
      </c>
      <c r="B17" s="176">
        <v>456</v>
      </c>
      <c r="C17" s="176"/>
      <c r="D17" s="176">
        <f t="shared" si="2"/>
        <v>456</v>
      </c>
      <c r="E17" s="177"/>
    </row>
    <row r="18" s="154" customFormat="1" ht="30" customHeight="1" spans="1:5">
      <c r="A18" s="175" t="s">
        <v>173</v>
      </c>
      <c r="B18" s="176">
        <f>SUM(B19)</f>
        <v>401</v>
      </c>
      <c r="C18" s="176">
        <f>SUM(C19)</f>
        <v>0</v>
      </c>
      <c r="D18" s="176">
        <f t="shared" si="2"/>
        <v>401</v>
      </c>
      <c r="E18" s="177"/>
    </row>
    <row r="19" s="154" customFormat="1" ht="30" customHeight="1" spans="1:5">
      <c r="A19" s="175" t="s">
        <v>174</v>
      </c>
      <c r="B19" s="176">
        <v>401</v>
      </c>
      <c r="C19" s="176"/>
      <c r="D19" s="176">
        <f t="shared" si="2"/>
        <v>401</v>
      </c>
      <c r="E19" s="177"/>
    </row>
    <row r="20" s="154" customFormat="1" ht="30" customHeight="1" spans="1:5">
      <c r="A20" s="175" t="s">
        <v>175</v>
      </c>
      <c r="B20" s="176"/>
      <c r="C20" s="176"/>
      <c r="D20" s="176"/>
      <c r="E20" s="177"/>
    </row>
    <row r="21" s="154" customFormat="1" ht="30" customHeight="1" spans="1:5">
      <c r="A21" s="175" t="s">
        <v>176</v>
      </c>
      <c r="B21" s="176"/>
      <c r="C21" s="176"/>
      <c r="D21" s="176">
        <f t="shared" ref="D21:D24" si="3">B21+C21</f>
        <v>0</v>
      </c>
      <c r="E21" s="177"/>
    </row>
    <row r="22" s="154" customFormat="1" ht="30" customHeight="1" spans="1:5">
      <c r="A22" s="175" t="s">
        <v>177</v>
      </c>
      <c r="B22" s="176"/>
      <c r="C22" s="176"/>
      <c r="D22" s="176">
        <f t="shared" si="3"/>
        <v>0</v>
      </c>
      <c r="E22" s="177"/>
    </row>
    <row r="23" s="154" customFormat="1" ht="30" customHeight="1" spans="1:5">
      <c r="A23" s="175" t="s">
        <v>178</v>
      </c>
      <c r="B23" s="176">
        <f>SUM(B24)</f>
        <v>324</v>
      </c>
      <c r="C23" s="176">
        <f>SUM(C24)</f>
        <v>0</v>
      </c>
      <c r="D23" s="176">
        <f t="shared" si="3"/>
        <v>324</v>
      </c>
      <c r="E23" s="177"/>
    </row>
    <row r="24" s="154" customFormat="1" ht="30" customHeight="1" spans="1:5">
      <c r="A24" s="175" t="s">
        <v>179</v>
      </c>
      <c r="B24" s="176">
        <v>324</v>
      </c>
      <c r="C24" s="176"/>
      <c r="D24" s="176">
        <f t="shared" si="3"/>
        <v>324</v>
      </c>
      <c r="E24" s="177"/>
    </row>
    <row r="25" s="154" customFormat="1" ht="30" customHeight="1" spans="1:5">
      <c r="A25" s="175" t="s">
        <v>180</v>
      </c>
      <c r="B25" s="176">
        <f>SUM(B26:B28)</f>
        <v>26121</v>
      </c>
      <c r="C25" s="176">
        <f>SUM(C26:C28)</f>
        <v>18400</v>
      </c>
      <c r="D25" s="176">
        <f t="shared" ref="D25:D34" si="4">B25+C25</f>
        <v>44521</v>
      </c>
      <c r="E25" s="177"/>
    </row>
    <row r="26" s="154" customFormat="1" ht="30" customHeight="1" spans="1:5">
      <c r="A26" s="175" t="s">
        <v>181</v>
      </c>
      <c r="B26" s="176">
        <v>25000</v>
      </c>
      <c r="C26" s="176">
        <v>18400</v>
      </c>
      <c r="D26" s="176">
        <f t="shared" si="4"/>
        <v>43400</v>
      </c>
      <c r="E26" s="177"/>
    </row>
    <row r="27" s="154" customFormat="1" ht="30" customHeight="1" spans="1:5">
      <c r="A27" s="175" t="s">
        <v>182</v>
      </c>
      <c r="B27" s="176"/>
      <c r="C27" s="176"/>
      <c r="D27" s="176">
        <f t="shared" si="4"/>
        <v>0</v>
      </c>
      <c r="E27" s="177"/>
    </row>
    <row r="28" s="154" customFormat="1" ht="30" customHeight="1" spans="1:5">
      <c r="A28" s="175" t="s">
        <v>183</v>
      </c>
      <c r="B28" s="176">
        <v>1121</v>
      </c>
      <c r="C28" s="176"/>
      <c r="D28" s="176">
        <f t="shared" si="4"/>
        <v>1121</v>
      </c>
      <c r="E28" s="177"/>
    </row>
    <row r="29" s="154" customFormat="1" ht="30" customHeight="1" spans="1:5">
      <c r="A29" s="175" t="s">
        <v>184</v>
      </c>
      <c r="B29" s="176">
        <f>SUM(B30)</f>
        <v>4627</v>
      </c>
      <c r="C29" s="176">
        <f>SUM(C30)</f>
        <v>0</v>
      </c>
      <c r="D29" s="176">
        <f t="shared" si="4"/>
        <v>4627</v>
      </c>
      <c r="E29" s="177"/>
    </row>
    <row r="30" s="154" customFormat="1" ht="30" customHeight="1" spans="1:5">
      <c r="A30" s="175" t="s">
        <v>185</v>
      </c>
      <c r="B30" s="176">
        <v>4627</v>
      </c>
      <c r="C30" s="176"/>
      <c r="D30" s="176">
        <f t="shared" si="4"/>
        <v>4627</v>
      </c>
      <c r="E30" s="177"/>
    </row>
    <row r="31" s="154" customFormat="1" ht="30" customHeight="1" spans="1:5">
      <c r="A31" s="175" t="s">
        <v>186</v>
      </c>
      <c r="B31" s="176">
        <v>0</v>
      </c>
      <c r="C31" s="176"/>
      <c r="D31" s="176">
        <f t="shared" si="4"/>
        <v>0</v>
      </c>
      <c r="E31" s="177"/>
    </row>
    <row r="32" s="154" customFormat="1" ht="30" customHeight="1" spans="1:5">
      <c r="A32" s="175" t="s">
        <v>187</v>
      </c>
      <c r="B32" s="176"/>
      <c r="C32" s="176"/>
      <c r="D32" s="176">
        <f t="shared" si="4"/>
        <v>0</v>
      </c>
      <c r="E32" s="177"/>
    </row>
    <row r="33" s="153" customFormat="1" ht="30" customHeight="1" spans="1:5">
      <c r="A33" s="172" t="s">
        <v>188</v>
      </c>
      <c r="B33" s="173">
        <f>SUM(B34:B37)</f>
        <v>7804</v>
      </c>
      <c r="C33" s="173">
        <f>SUM(C34:C37)</f>
        <v>0</v>
      </c>
      <c r="D33" s="173">
        <f t="shared" si="4"/>
        <v>7804</v>
      </c>
      <c r="E33" s="174"/>
    </row>
    <row r="34" s="153" customFormat="1" ht="30" customHeight="1" spans="1:5">
      <c r="A34" s="175" t="s">
        <v>189</v>
      </c>
      <c r="B34" s="176"/>
      <c r="C34" s="176"/>
      <c r="D34" s="176">
        <f t="shared" si="4"/>
        <v>0</v>
      </c>
      <c r="E34" s="174"/>
    </row>
    <row r="35" s="153" customFormat="1" ht="30" customHeight="1" spans="1:5">
      <c r="A35" s="175" t="s">
        <v>190</v>
      </c>
      <c r="B35" s="176">
        <f>1403+796</f>
        <v>2199</v>
      </c>
      <c r="C35" s="176">
        <v>0</v>
      </c>
      <c r="D35" s="176">
        <f t="shared" ref="D35:D37" si="5">C35+B35</f>
        <v>2199</v>
      </c>
      <c r="E35" s="174"/>
    </row>
    <row r="36" s="153" customFormat="1" ht="30" customHeight="1" spans="1:5">
      <c r="A36" s="175" t="s">
        <v>191</v>
      </c>
      <c r="B36" s="176"/>
      <c r="C36" s="176"/>
      <c r="D36" s="176">
        <f t="shared" si="5"/>
        <v>0</v>
      </c>
      <c r="E36" s="174"/>
    </row>
    <row r="37" s="153" customFormat="1" ht="30" customHeight="1" spans="1:5">
      <c r="A37" s="175" t="s">
        <v>192</v>
      </c>
      <c r="B37" s="176">
        <v>5605</v>
      </c>
      <c r="C37" s="176"/>
      <c r="D37" s="176">
        <f t="shared" si="5"/>
        <v>5605</v>
      </c>
      <c r="E37" s="174"/>
    </row>
    <row r="38" s="153" customFormat="1" ht="30" customHeight="1" spans="1:5">
      <c r="A38" s="172" t="s">
        <v>193</v>
      </c>
      <c r="B38" s="173">
        <f>SUM(B39:B42)</f>
        <v>207</v>
      </c>
      <c r="C38" s="173">
        <f>SUM(C39:C42)</f>
        <v>0</v>
      </c>
      <c r="D38" s="173">
        <f t="shared" ref="D38:D42" si="6">B38+C38</f>
        <v>207</v>
      </c>
      <c r="E38" s="174"/>
    </row>
    <row r="39" s="155" customFormat="1" ht="30" customHeight="1" spans="1:5">
      <c r="A39" s="175" t="s">
        <v>194</v>
      </c>
      <c r="B39" s="176"/>
      <c r="C39" s="176"/>
      <c r="D39" s="176">
        <f t="shared" si="6"/>
        <v>0</v>
      </c>
      <c r="E39" s="174"/>
    </row>
    <row r="40" s="155" customFormat="1" ht="30" customHeight="1" spans="1:5">
      <c r="A40" s="175" t="s">
        <v>195</v>
      </c>
      <c r="B40" s="176">
        <v>157</v>
      </c>
      <c r="C40" s="176"/>
      <c r="D40" s="176">
        <f t="shared" si="6"/>
        <v>157</v>
      </c>
      <c r="E40" s="174"/>
    </row>
    <row r="41" s="155" customFormat="1" ht="30" customHeight="1" spans="1:5">
      <c r="A41" s="175" t="s">
        <v>196</v>
      </c>
      <c r="B41" s="176"/>
      <c r="C41" s="176"/>
      <c r="D41" s="176">
        <f t="shared" si="6"/>
        <v>0</v>
      </c>
      <c r="E41" s="174"/>
    </row>
    <row r="42" s="155" customFormat="1" ht="30" customHeight="1" spans="1:5">
      <c r="A42" s="175" t="s">
        <v>197</v>
      </c>
      <c r="B42" s="176">
        <v>50</v>
      </c>
      <c r="C42" s="176"/>
      <c r="D42" s="176">
        <f t="shared" si="6"/>
        <v>50</v>
      </c>
      <c r="E42" s="174"/>
    </row>
    <row r="43" s="153" customFormat="1" ht="30" customHeight="1" spans="1:5">
      <c r="A43" s="178" t="s">
        <v>198</v>
      </c>
      <c r="B43" s="173">
        <f>B5+B33+B38</f>
        <v>63287</v>
      </c>
      <c r="C43" s="173">
        <f>C5+C33+C38</f>
        <v>18400</v>
      </c>
      <c r="D43" s="173">
        <f>D5+D33+D38</f>
        <v>81687</v>
      </c>
      <c r="E43" s="174"/>
    </row>
    <row r="44" customHeight="1" spans="1:1">
      <c r="A44" s="179"/>
    </row>
  </sheetData>
  <mergeCells count="2">
    <mergeCell ref="A2:E2"/>
    <mergeCell ref="D3:E3"/>
  </mergeCells>
  <printOptions horizontalCentered="1"/>
  <pageMargins left="0.275" right="0.235416666666667" top="0.590277777777778" bottom="0.511805555555556" header="0.196527777777778" footer="0.2"/>
  <pageSetup paperSize="9"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5"/>
  <sheetViews>
    <sheetView workbookViewId="0">
      <pane ySplit="4" topLeftCell="A5" activePane="bottomLeft" state="frozen"/>
      <selection/>
      <selection pane="bottomLeft" activeCell="C14" sqref="C14"/>
    </sheetView>
  </sheetViews>
  <sheetFormatPr defaultColWidth="9" defaultRowHeight="13.5" outlineLevelCol="4"/>
  <cols>
    <col min="1" max="1" width="37.75" style="124" customWidth="1"/>
    <col min="2" max="4" width="13.375" style="142" customWidth="1"/>
    <col min="5" max="5" width="11.75" style="124" customWidth="1"/>
    <col min="6" max="16384" width="9" style="126"/>
  </cols>
  <sheetData>
    <row r="1" ht="15" spans="1:4">
      <c r="A1" s="127" t="s">
        <v>199</v>
      </c>
      <c r="B1" s="143"/>
      <c r="C1" s="143"/>
      <c r="D1" s="143"/>
    </row>
    <row r="2" ht="52" customHeight="1" spans="1:5">
      <c r="A2" s="5" t="s">
        <v>200</v>
      </c>
      <c r="B2" s="144"/>
      <c r="C2" s="144"/>
      <c r="D2" s="144"/>
      <c r="E2" s="5"/>
    </row>
    <row r="3" ht="15" spans="1:5">
      <c r="A3" s="145"/>
      <c r="B3" s="146"/>
      <c r="C3" s="146"/>
      <c r="D3" s="131" t="s">
        <v>2</v>
      </c>
      <c r="E3" s="131"/>
    </row>
    <row r="4" s="123" customFormat="1" ht="31" customHeight="1" spans="1:5">
      <c r="A4" s="147" t="s">
        <v>201</v>
      </c>
      <c r="B4" s="148" t="s">
        <v>202</v>
      </c>
      <c r="C4" s="148" t="s">
        <v>5</v>
      </c>
      <c r="D4" s="148" t="s">
        <v>6</v>
      </c>
      <c r="E4" s="147" t="s">
        <v>7</v>
      </c>
    </row>
    <row r="5" s="123" customFormat="1" ht="24" customHeight="1" spans="1:5">
      <c r="A5" s="135" t="s">
        <v>203</v>
      </c>
      <c r="B5" s="35">
        <f>SUM(B6:B9)</f>
        <v>41254</v>
      </c>
      <c r="C5" s="35"/>
      <c r="D5" s="35">
        <f>B5+C5</f>
        <v>41254</v>
      </c>
      <c r="E5" s="135"/>
    </row>
    <row r="6" ht="24" customHeight="1" spans="1:5">
      <c r="A6" s="135" t="s">
        <v>204</v>
      </c>
      <c r="B6" s="35">
        <v>23586</v>
      </c>
      <c r="C6" s="35"/>
      <c r="D6" s="35">
        <f t="shared" ref="D6:D40" si="0">B6+C6</f>
        <v>23586</v>
      </c>
      <c r="E6" s="135"/>
    </row>
    <row r="7" ht="24" customHeight="1" spans="1:5">
      <c r="A7" s="135" t="s">
        <v>205</v>
      </c>
      <c r="B7" s="35">
        <v>8456</v>
      </c>
      <c r="C7" s="35"/>
      <c r="D7" s="35">
        <f t="shared" si="0"/>
        <v>8456</v>
      </c>
      <c r="E7" s="135"/>
    </row>
    <row r="8" ht="24" customHeight="1" spans="1:5">
      <c r="A8" s="135" t="s">
        <v>206</v>
      </c>
      <c r="B8" s="35">
        <v>2402</v>
      </c>
      <c r="C8" s="35"/>
      <c r="D8" s="35">
        <f t="shared" si="0"/>
        <v>2402</v>
      </c>
      <c r="E8" s="135"/>
    </row>
    <row r="9" ht="24" customHeight="1" spans="1:5">
      <c r="A9" s="135" t="s">
        <v>207</v>
      </c>
      <c r="B9" s="35">
        <v>6810</v>
      </c>
      <c r="C9" s="35"/>
      <c r="D9" s="35">
        <f t="shared" si="0"/>
        <v>6810</v>
      </c>
      <c r="E9" s="135"/>
    </row>
    <row r="10" s="123" customFormat="1" ht="24" customHeight="1" spans="1:5">
      <c r="A10" s="135" t="s">
        <v>208</v>
      </c>
      <c r="B10" s="35">
        <f>SUM(B11:B20)</f>
        <v>59989</v>
      </c>
      <c r="C10" s="35"/>
      <c r="D10" s="35">
        <f t="shared" si="0"/>
        <v>59989</v>
      </c>
      <c r="E10" s="135"/>
    </row>
    <row r="11" ht="24" customHeight="1" spans="1:5">
      <c r="A11" s="135" t="s">
        <v>209</v>
      </c>
      <c r="B11" s="35">
        <v>6565</v>
      </c>
      <c r="C11" s="35"/>
      <c r="D11" s="35">
        <f t="shared" si="0"/>
        <v>6565</v>
      </c>
      <c r="E11" s="135"/>
    </row>
    <row r="12" ht="24" customHeight="1" spans="1:5">
      <c r="A12" s="135" t="s">
        <v>210</v>
      </c>
      <c r="B12" s="35">
        <v>64</v>
      </c>
      <c r="C12" s="35"/>
      <c r="D12" s="35">
        <f t="shared" si="0"/>
        <v>64</v>
      </c>
      <c r="E12" s="135"/>
    </row>
    <row r="13" ht="24" customHeight="1" spans="1:5">
      <c r="A13" s="135" t="s">
        <v>211</v>
      </c>
      <c r="B13" s="35">
        <v>722</v>
      </c>
      <c r="C13" s="35"/>
      <c r="D13" s="35">
        <f t="shared" si="0"/>
        <v>722</v>
      </c>
      <c r="E13" s="135"/>
    </row>
    <row r="14" ht="24" customHeight="1" spans="1:5">
      <c r="A14" s="135" t="s">
        <v>212</v>
      </c>
      <c r="B14" s="35">
        <v>737</v>
      </c>
      <c r="C14" s="35"/>
      <c r="D14" s="35">
        <f t="shared" si="0"/>
        <v>737</v>
      </c>
      <c r="E14" s="135"/>
    </row>
    <row r="15" ht="24" customHeight="1" spans="1:5">
      <c r="A15" s="135" t="s">
        <v>213</v>
      </c>
      <c r="B15" s="35">
        <v>17484</v>
      </c>
      <c r="C15" s="35"/>
      <c r="D15" s="35">
        <f t="shared" si="0"/>
        <v>17484</v>
      </c>
      <c r="E15" s="135"/>
    </row>
    <row r="16" ht="24" customHeight="1" spans="1:5">
      <c r="A16" s="135" t="s">
        <v>214</v>
      </c>
      <c r="B16" s="35">
        <v>187</v>
      </c>
      <c r="C16" s="35"/>
      <c r="D16" s="35">
        <f t="shared" si="0"/>
        <v>187</v>
      </c>
      <c r="E16" s="135"/>
    </row>
    <row r="17" ht="24" customHeight="1" spans="1:5">
      <c r="A17" s="135" t="s">
        <v>215</v>
      </c>
      <c r="B17" s="35">
        <v>30</v>
      </c>
      <c r="C17" s="35"/>
      <c r="D17" s="35">
        <f t="shared" si="0"/>
        <v>30</v>
      </c>
      <c r="E17" s="135"/>
    </row>
    <row r="18" ht="24" customHeight="1" spans="1:5">
      <c r="A18" s="135" t="s">
        <v>216</v>
      </c>
      <c r="B18" s="35">
        <v>486</v>
      </c>
      <c r="C18" s="35"/>
      <c r="D18" s="35">
        <f t="shared" si="0"/>
        <v>486</v>
      </c>
      <c r="E18" s="135"/>
    </row>
    <row r="19" ht="24" customHeight="1" spans="1:5">
      <c r="A19" s="135" t="s">
        <v>217</v>
      </c>
      <c r="B19" s="35">
        <v>2805</v>
      </c>
      <c r="C19" s="35"/>
      <c r="D19" s="35">
        <f t="shared" si="0"/>
        <v>2805</v>
      </c>
      <c r="E19" s="135"/>
    </row>
    <row r="20" ht="24" customHeight="1" spans="1:5">
      <c r="A20" s="135" t="s">
        <v>218</v>
      </c>
      <c r="B20" s="35">
        <v>30909</v>
      </c>
      <c r="C20" s="35"/>
      <c r="D20" s="35">
        <f t="shared" si="0"/>
        <v>30909</v>
      </c>
      <c r="E20" s="135"/>
    </row>
    <row r="21" s="123" customFormat="1" ht="24" customHeight="1" spans="1:5">
      <c r="A21" s="135" t="s">
        <v>219</v>
      </c>
      <c r="B21" s="35">
        <f>SUM(B22:B28)</f>
        <v>42720</v>
      </c>
      <c r="C21" s="35">
        <f>SUM(C22:C28)</f>
        <v>2900</v>
      </c>
      <c r="D21" s="35">
        <f t="shared" si="0"/>
        <v>45620</v>
      </c>
      <c r="E21" s="135"/>
    </row>
    <row r="22" s="123" customFormat="1" ht="24" customHeight="1" spans="1:5">
      <c r="A22" s="135" t="s">
        <v>220</v>
      </c>
      <c r="B22" s="35">
        <v>5488</v>
      </c>
      <c r="C22" s="35">
        <v>1300</v>
      </c>
      <c r="D22" s="35">
        <f t="shared" si="0"/>
        <v>6788</v>
      </c>
      <c r="E22" s="135"/>
    </row>
    <row r="23" s="123" customFormat="1" ht="24" customHeight="1" spans="1:5">
      <c r="A23" s="135" t="s">
        <v>221</v>
      </c>
      <c r="B23" s="35">
        <v>32555</v>
      </c>
      <c r="C23" s="35">
        <v>1600</v>
      </c>
      <c r="D23" s="35">
        <f t="shared" si="0"/>
        <v>34155</v>
      </c>
      <c r="E23" s="135"/>
    </row>
    <row r="24" s="123" customFormat="1" ht="24" customHeight="1" spans="1:5">
      <c r="A24" s="135" t="s">
        <v>222</v>
      </c>
      <c r="B24" s="35">
        <v>0</v>
      </c>
      <c r="C24" s="35"/>
      <c r="D24" s="35">
        <f t="shared" si="0"/>
        <v>0</v>
      </c>
      <c r="E24" s="135"/>
    </row>
    <row r="25" s="123" customFormat="1" ht="24" customHeight="1" spans="1:5">
      <c r="A25" s="135" t="s">
        <v>223</v>
      </c>
      <c r="B25" s="35">
        <v>273</v>
      </c>
      <c r="C25" s="35"/>
      <c r="D25" s="35">
        <f t="shared" si="0"/>
        <v>273</v>
      </c>
      <c r="E25" s="135"/>
    </row>
    <row r="26" s="123" customFormat="1" ht="24" customHeight="1" spans="1:5">
      <c r="A26" s="135" t="s">
        <v>224</v>
      </c>
      <c r="B26" s="35">
        <v>3777</v>
      </c>
      <c r="C26" s="35"/>
      <c r="D26" s="35">
        <f t="shared" si="0"/>
        <v>3777</v>
      </c>
      <c r="E26" s="135"/>
    </row>
    <row r="27" s="123" customFormat="1" ht="24" customHeight="1" spans="1:5">
      <c r="A27" s="135" t="s">
        <v>225</v>
      </c>
      <c r="B27" s="35">
        <v>466</v>
      </c>
      <c r="C27" s="35"/>
      <c r="D27" s="35">
        <f t="shared" si="0"/>
        <v>466</v>
      </c>
      <c r="E27" s="135"/>
    </row>
    <row r="28" s="123" customFormat="1" ht="24" customHeight="1" spans="1:5">
      <c r="A28" s="135" t="s">
        <v>226</v>
      </c>
      <c r="B28" s="35">
        <v>161</v>
      </c>
      <c r="C28" s="35"/>
      <c r="D28" s="35">
        <f t="shared" si="0"/>
        <v>161</v>
      </c>
      <c r="E28" s="135"/>
    </row>
    <row r="29" s="123" customFormat="1" ht="24" customHeight="1" spans="1:5">
      <c r="A29" s="135" t="s">
        <v>227</v>
      </c>
      <c r="B29" s="35">
        <f>SUM(B30:B32)</f>
        <v>1222</v>
      </c>
      <c r="C29" s="35"/>
      <c r="D29" s="35">
        <f t="shared" si="0"/>
        <v>1222</v>
      </c>
      <c r="E29" s="135"/>
    </row>
    <row r="30" s="123" customFormat="1" ht="24" customHeight="1" spans="1:5">
      <c r="A30" s="135" t="s">
        <v>228</v>
      </c>
      <c r="B30" s="35">
        <v>13</v>
      </c>
      <c r="C30" s="35"/>
      <c r="D30" s="35">
        <f t="shared" si="0"/>
        <v>13</v>
      </c>
      <c r="E30" s="135"/>
    </row>
    <row r="31" s="123" customFormat="1" ht="24" customHeight="1" spans="1:5">
      <c r="A31" s="135" t="s">
        <v>229</v>
      </c>
      <c r="B31" s="35">
        <v>1208</v>
      </c>
      <c r="C31" s="35"/>
      <c r="D31" s="35">
        <f t="shared" si="0"/>
        <v>1208</v>
      </c>
      <c r="E31" s="135"/>
    </row>
    <row r="32" s="123" customFormat="1" ht="24" customHeight="1" spans="1:5">
      <c r="A32" s="135" t="s">
        <v>230</v>
      </c>
      <c r="B32" s="35">
        <v>1</v>
      </c>
      <c r="C32" s="35"/>
      <c r="D32" s="35">
        <f t="shared" si="0"/>
        <v>1</v>
      </c>
      <c r="E32" s="135"/>
    </row>
    <row r="33" s="123" customFormat="1" ht="24" customHeight="1" spans="1:5">
      <c r="A33" s="135" t="s">
        <v>231</v>
      </c>
      <c r="B33" s="35">
        <f>SUM(B34:B35)</f>
        <v>80837</v>
      </c>
      <c r="C33" s="35"/>
      <c r="D33" s="35">
        <f t="shared" si="0"/>
        <v>80837</v>
      </c>
      <c r="E33" s="135"/>
    </row>
    <row r="34" s="123" customFormat="1" ht="24" customHeight="1" spans="1:5">
      <c r="A34" s="135" t="s">
        <v>232</v>
      </c>
      <c r="B34" s="136">
        <v>60139</v>
      </c>
      <c r="C34" s="35"/>
      <c r="D34" s="35">
        <f t="shared" si="0"/>
        <v>60139</v>
      </c>
      <c r="E34" s="135"/>
    </row>
    <row r="35" s="123" customFormat="1" ht="24" customHeight="1" spans="1:5">
      <c r="A35" s="135" t="s">
        <v>233</v>
      </c>
      <c r="B35" s="136">
        <v>20698</v>
      </c>
      <c r="C35" s="35"/>
      <c r="D35" s="35">
        <f t="shared" si="0"/>
        <v>20698</v>
      </c>
      <c r="E35" s="135"/>
    </row>
    <row r="36" s="123" customFormat="1" ht="24" customHeight="1" spans="1:5">
      <c r="A36" s="135" t="s">
        <v>234</v>
      </c>
      <c r="B36" s="35">
        <f>SUM(B37:B37)</f>
        <v>14967</v>
      </c>
      <c r="C36" s="35">
        <f>SUM(C37:C37)</f>
        <v>13500</v>
      </c>
      <c r="D36" s="35">
        <f t="shared" si="0"/>
        <v>28467</v>
      </c>
      <c r="E36" s="135"/>
    </row>
    <row r="37" s="123" customFormat="1" ht="24" customHeight="1" spans="1:5">
      <c r="A37" s="135" t="s">
        <v>235</v>
      </c>
      <c r="B37" s="136">
        <v>14967</v>
      </c>
      <c r="C37" s="35">
        <v>13500</v>
      </c>
      <c r="D37" s="35">
        <f t="shared" si="0"/>
        <v>28467</v>
      </c>
      <c r="E37" s="135"/>
    </row>
    <row r="38" s="123" customFormat="1" ht="24" customHeight="1" spans="1:5">
      <c r="A38" s="135" t="s">
        <v>236</v>
      </c>
      <c r="B38" s="35">
        <f>SUM(B39:B40)</f>
        <v>26611</v>
      </c>
      <c r="C38" s="35"/>
      <c r="D38" s="35">
        <f t="shared" si="0"/>
        <v>26611</v>
      </c>
      <c r="E38" s="135"/>
    </row>
    <row r="39" s="123" customFormat="1" ht="24" customHeight="1" spans="1:5">
      <c r="A39" s="135" t="s">
        <v>237</v>
      </c>
      <c r="B39" s="136">
        <v>21674</v>
      </c>
      <c r="C39" s="35"/>
      <c r="D39" s="35">
        <f t="shared" si="0"/>
        <v>21674</v>
      </c>
      <c r="E39" s="135"/>
    </row>
    <row r="40" s="123" customFormat="1" ht="24" customHeight="1" spans="1:5">
      <c r="A40" s="135" t="s">
        <v>238</v>
      </c>
      <c r="B40" s="136">
        <v>4937</v>
      </c>
      <c r="C40" s="35"/>
      <c r="D40" s="35">
        <f t="shared" si="0"/>
        <v>4937</v>
      </c>
      <c r="E40" s="135"/>
    </row>
    <row r="41" s="123" customFormat="1" ht="24" customHeight="1" spans="1:5">
      <c r="A41" s="135" t="s">
        <v>239</v>
      </c>
      <c r="B41" s="35">
        <f>SUM(B42)</f>
        <v>63</v>
      </c>
      <c r="C41" s="35"/>
      <c r="D41" s="35">
        <f>SUM(D42)</f>
        <v>0</v>
      </c>
      <c r="E41" s="135"/>
    </row>
    <row r="42" s="123" customFormat="1" ht="24" customHeight="1" spans="1:5">
      <c r="A42" s="135" t="s">
        <v>240</v>
      </c>
      <c r="B42" s="35">
        <v>63</v>
      </c>
      <c r="C42" s="35"/>
      <c r="D42" s="35"/>
      <c r="E42" s="135"/>
    </row>
    <row r="43" s="123" customFormat="1" ht="24" customHeight="1" spans="1:5">
      <c r="A43" s="135" t="s">
        <v>241</v>
      </c>
      <c r="B43" s="35">
        <f>SUM(B44:B48)</f>
        <v>35460</v>
      </c>
      <c r="C43" s="35"/>
      <c r="D43" s="35">
        <f t="shared" ref="D43:D59" si="1">B43+C43</f>
        <v>35460</v>
      </c>
      <c r="E43" s="135"/>
    </row>
    <row r="44" s="123" customFormat="1" ht="24" customHeight="1" spans="1:5">
      <c r="A44" s="135" t="s">
        <v>242</v>
      </c>
      <c r="B44" s="136">
        <v>18425</v>
      </c>
      <c r="C44" s="35"/>
      <c r="D44" s="35">
        <f t="shared" si="1"/>
        <v>18425</v>
      </c>
      <c r="E44" s="135"/>
    </row>
    <row r="45" s="123" customFormat="1" ht="24" customHeight="1" spans="1:5">
      <c r="A45" s="135" t="s">
        <v>243</v>
      </c>
      <c r="B45" s="136">
        <v>3777</v>
      </c>
      <c r="C45" s="35"/>
      <c r="D45" s="35">
        <f t="shared" si="1"/>
        <v>3777</v>
      </c>
      <c r="E45" s="135"/>
    </row>
    <row r="46" s="123" customFormat="1" ht="24" customHeight="1" spans="1:5">
      <c r="A46" s="135" t="s">
        <v>244</v>
      </c>
      <c r="B46" s="136">
        <v>4870</v>
      </c>
      <c r="C46" s="35"/>
      <c r="D46" s="35">
        <f t="shared" si="1"/>
        <v>4870</v>
      </c>
      <c r="E46" s="135"/>
    </row>
    <row r="47" s="123" customFormat="1" ht="24" customHeight="1" spans="1:5">
      <c r="A47" s="135" t="s">
        <v>245</v>
      </c>
      <c r="B47" s="136">
        <v>3040</v>
      </c>
      <c r="C47" s="35"/>
      <c r="D47" s="35">
        <f t="shared" si="1"/>
        <v>3040</v>
      </c>
      <c r="E47" s="135"/>
    </row>
    <row r="48" s="123" customFormat="1" ht="24" customHeight="1" spans="1:5">
      <c r="A48" s="135" t="s">
        <v>246</v>
      </c>
      <c r="B48" s="136">
        <v>5348</v>
      </c>
      <c r="C48" s="35"/>
      <c r="D48" s="35">
        <f t="shared" si="1"/>
        <v>5348</v>
      </c>
      <c r="E48" s="135"/>
    </row>
    <row r="49" s="123" customFormat="1" ht="24" customHeight="1" spans="1:5">
      <c r="A49" s="135" t="s">
        <v>247</v>
      </c>
      <c r="B49" s="35">
        <f>SUM(B50)</f>
        <v>13969</v>
      </c>
      <c r="C49" s="35"/>
      <c r="D49" s="35">
        <f t="shared" si="1"/>
        <v>13969</v>
      </c>
      <c r="E49" s="135"/>
    </row>
    <row r="50" s="123" customFormat="1" ht="24" customHeight="1" spans="1:5">
      <c r="A50" s="135" t="s">
        <v>248</v>
      </c>
      <c r="B50" s="136">
        <v>13969</v>
      </c>
      <c r="C50" s="35"/>
      <c r="D50" s="35">
        <f t="shared" si="1"/>
        <v>13969</v>
      </c>
      <c r="E50" s="135"/>
    </row>
    <row r="51" s="123" customFormat="1" ht="24" customHeight="1" spans="1:5">
      <c r="A51" s="135" t="s">
        <v>249</v>
      </c>
      <c r="B51" s="35">
        <f>SUM(B52:B53)</f>
        <v>3166</v>
      </c>
      <c r="C51" s="35"/>
      <c r="D51" s="35">
        <f t="shared" si="1"/>
        <v>3166</v>
      </c>
      <c r="E51" s="135"/>
    </row>
    <row r="52" s="123" customFormat="1" ht="24" customHeight="1" spans="1:5">
      <c r="A52" s="135" t="s">
        <v>250</v>
      </c>
      <c r="B52" s="136">
        <v>3086</v>
      </c>
      <c r="C52" s="35"/>
      <c r="D52" s="35">
        <f t="shared" si="1"/>
        <v>3086</v>
      </c>
      <c r="E52" s="135"/>
    </row>
    <row r="53" s="123" customFormat="1" ht="24" customHeight="1" spans="1:5">
      <c r="A53" s="135" t="s">
        <v>251</v>
      </c>
      <c r="B53" s="136">
        <v>80</v>
      </c>
      <c r="C53" s="35"/>
      <c r="D53" s="35">
        <f t="shared" si="1"/>
        <v>80</v>
      </c>
      <c r="E53" s="135"/>
    </row>
    <row r="54" s="123" customFormat="1" ht="24" customHeight="1" spans="1:5">
      <c r="A54" s="135" t="s">
        <v>252</v>
      </c>
      <c r="B54" s="136">
        <f>SUM(B55)</f>
        <v>10570</v>
      </c>
      <c r="C54" s="136"/>
      <c r="D54" s="35">
        <f t="shared" si="1"/>
        <v>10570</v>
      </c>
      <c r="E54" s="135"/>
    </row>
    <row r="55" s="123" customFormat="1" ht="24" customHeight="1" spans="1:5">
      <c r="A55" s="135" t="s">
        <v>253</v>
      </c>
      <c r="B55" s="136">
        <v>10570</v>
      </c>
      <c r="C55" s="35"/>
      <c r="D55" s="35">
        <f t="shared" si="1"/>
        <v>10570</v>
      </c>
      <c r="E55" s="135"/>
    </row>
    <row r="56" s="123" customFormat="1" ht="24" customHeight="1" spans="1:5">
      <c r="A56" s="135" t="s">
        <v>254</v>
      </c>
      <c r="B56" s="35">
        <v>10669</v>
      </c>
      <c r="C56" s="35"/>
      <c r="D56" s="35">
        <f t="shared" si="1"/>
        <v>10669</v>
      </c>
      <c r="E56" s="135"/>
    </row>
    <row r="57" s="123" customFormat="1" ht="24" customHeight="1" spans="1:5">
      <c r="A57" s="135" t="s">
        <v>255</v>
      </c>
      <c r="B57" s="35">
        <f>SUM(B58:B59)</f>
        <v>7491</v>
      </c>
      <c r="C57" s="35"/>
      <c r="D57" s="35">
        <f t="shared" si="1"/>
        <v>7491</v>
      </c>
      <c r="E57" s="135"/>
    </row>
    <row r="58" s="123" customFormat="1" ht="24" customHeight="1" spans="1:5">
      <c r="A58" s="135" t="s">
        <v>256</v>
      </c>
      <c r="B58" s="35">
        <v>3500</v>
      </c>
      <c r="C58" s="35"/>
      <c r="D58" s="35">
        <f t="shared" si="1"/>
        <v>3500</v>
      </c>
      <c r="E58" s="135"/>
    </row>
    <row r="59" s="123" customFormat="1" ht="24" customHeight="1" spans="1:5">
      <c r="A59" s="135" t="s">
        <v>257</v>
      </c>
      <c r="B59" s="35">
        <v>3991</v>
      </c>
      <c r="C59" s="35"/>
      <c r="D59" s="35">
        <f t="shared" si="1"/>
        <v>3991</v>
      </c>
      <c r="E59" s="135"/>
    </row>
    <row r="60" s="123" customFormat="1" ht="24" customHeight="1" spans="1:5">
      <c r="A60" s="135" t="s">
        <v>258</v>
      </c>
      <c r="B60" s="35">
        <f>SUM(B61:B62)</f>
        <v>931</v>
      </c>
      <c r="C60" s="35"/>
      <c r="D60" s="35">
        <f t="shared" ref="D60:D63" si="2">B60+C60</f>
        <v>931</v>
      </c>
      <c r="E60" s="135"/>
    </row>
    <row r="61" s="123" customFormat="1" ht="28.5" spans="1:5">
      <c r="A61" s="135" t="s">
        <v>259</v>
      </c>
      <c r="B61" s="136">
        <v>921</v>
      </c>
      <c r="C61" s="35"/>
      <c r="D61" s="35">
        <f t="shared" si="2"/>
        <v>921</v>
      </c>
      <c r="E61" s="135"/>
    </row>
    <row r="62" s="123" customFormat="1" ht="24" customHeight="1" spans="1:5">
      <c r="A62" s="135" t="s">
        <v>260</v>
      </c>
      <c r="B62" s="136">
        <v>10</v>
      </c>
      <c r="C62" s="35"/>
      <c r="D62" s="35">
        <f t="shared" si="2"/>
        <v>10</v>
      </c>
      <c r="E62" s="135"/>
    </row>
    <row r="63" s="123" customFormat="1" ht="24" customHeight="1" spans="1:5">
      <c r="A63" s="138" t="s">
        <v>261</v>
      </c>
      <c r="B63" s="99">
        <f>B5+B10+B21+B29+B33+B36+B38+B41+B43+B49+B51+B54+B56+B57+B60</f>
        <v>349919</v>
      </c>
      <c r="C63" s="99">
        <f>C5+C10+C21+C29+C33+C36+C38+C41+C43+C49+C51+C56+C60</f>
        <v>16400</v>
      </c>
      <c r="D63" s="99">
        <f t="shared" si="2"/>
        <v>366319</v>
      </c>
      <c r="E63" s="135"/>
    </row>
    <row r="64" ht="18.75" spans="2:4">
      <c r="B64" s="149"/>
      <c r="C64" s="149"/>
      <c r="D64" s="149"/>
    </row>
    <row r="65" ht="18.75" spans="2:4">
      <c r="B65" s="149"/>
      <c r="C65" s="149"/>
      <c r="D65" s="149"/>
    </row>
  </sheetData>
  <mergeCells count="2">
    <mergeCell ref="A2:E2"/>
    <mergeCell ref="D3:E3"/>
  </mergeCells>
  <printOptions horizontalCentered="1"/>
  <pageMargins left="0.313888888888889" right="0.313888888888889" top="0.590277777777778" bottom="0.471527777777778" header="0.196527777777778" footer="0.196527777777778"/>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pane ySplit="4" topLeftCell="A5" activePane="bottomLeft" state="frozen"/>
      <selection/>
      <selection pane="bottomLeft" activeCell="G11" sqref="G11"/>
    </sheetView>
  </sheetViews>
  <sheetFormatPr defaultColWidth="9" defaultRowHeight="13.5" outlineLevelCol="4"/>
  <cols>
    <col min="1" max="1" width="34.125" style="124" customWidth="1"/>
    <col min="2" max="3" width="12.625" style="125" customWidth="1"/>
    <col min="4" max="4" width="13.25" style="125" customWidth="1"/>
    <col min="5" max="5" width="14.5" style="124" customWidth="1"/>
    <col min="6" max="16384" width="9" style="126"/>
  </cols>
  <sheetData>
    <row r="1" ht="15" spans="1:4">
      <c r="A1" s="127" t="s">
        <v>262</v>
      </c>
      <c r="B1" s="128"/>
      <c r="C1" s="128"/>
      <c r="D1" s="128"/>
    </row>
    <row r="2" ht="52" customHeight="1" spans="1:5">
      <c r="A2" s="5" t="s">
        <v>263</v>
      </c>
      <c r="B2" s="129"/>
      <c r="C2" s="129"/>
      <c r="D2" s="129"/>
      <c r="E2" s="5"/>
    </row>
    <row r="3" ht="17" customHeight="1" spans="1:5">
      <c r="A3" s="130"/>
      <c r="B3" s="131"/>
      <c r="C3" s="131"/>
      <c r="D3" s="131" t="s">
        <v>2</v>
      </c>
      <c r="E3" s="132"/>
    </row>
    <row r="4" s="123" customFormat="1" ht="35.25" customHeight="1" spans="1:5">
      <c r="A4" s="133" t="s">
        <v>201</v>
      </c>
      <c r="B4" s="134" t="s">
        <v>202</v>
      </c>
      <c r="C4" s="134" t="s">
        <v>5</v>
      </c>
      <c r="D4" s="134" t="s">
        <v>6</v>
      </c>
      <c r="E4" s="133" t="s">
        <v>7</v>
      </c>
    </row>
    <row r="5" s="123" customFormat="1" ht="26" customHeight="1" spans="1:5">
      <c r="A5" s="135" t="s">
        <v>208</v>
      </c>
      <c r="B5" s="35">
        <f>SUM(B6:B10)</f>
        <v>1819</v>
      </c>
      <c r="C5" s="35">
        <f>SUM(C6:C10)</f>
        <v>13</v>
      </c>
      <c r="D5" s="35">
        <f t="shared" ref="D5:D41" si="0">B5+C5</f>
        <v>1832</v>
      </c>
      <c r="E5" s="135"/>
    </row>
    <row r="6" ht="26" customHeight="1" spans="1:5">
      <c r="A6" s="135" t="s">
        <v>209</v>
      </c>
      <c r="B6" s="136">
        <v>92</v>
      </c>
      <c r="C6" s="35"/>
      <c r="D6" s="35">
        <f t="shared" si="0"/>
        <v>92</v>
      </c>
      <c r="E6" s="135"/>
    </row>
    <row r="7" ht="26" customHeight="1" spans="1:5">
      <c r="A7" s="135" t="s">
        <v>212</v>
      </c>
      <c r="B7" s="136">
        <v>6</v>
      </c>
      <c r="C7" s="35"/>
      <c r="D7" s="35">
        <f t="shared" si="0"/>
        <v>6</v>
      </c>
      <c r="E7" s="135"/>
    </row>
    <row r="8" ht="26" customHeight="1" spans="1:5">
      <c r="A8" s="135" t="s">
        <v>213</v>
      </c>
      <c r="B8" s="136">
        <v>1000</v>
      </c>
      <c r="C8" s="35"/>
      <c r="D8" s="35">
        <f t="shared" si="0"/>
        <v>1000</v>
      </c>
      <c r="E8" s="135"/>
    </row>
    <row r="9" customFormat="1" ht="26" customHeight="1" spans="1:5">
      <c r="A9" s="135" t="s">
        <v>217</v>
      </c>
      <c r="B9" s="136">
        <v>662</v>
      </c>
      <c r="C9" s="35">
        <v>13</v>
      </c>
      <c r="D9" s="35">
        <f t="shared" si="0"/>
        <v>675</v>
      </c>
      <c r="E9" s="135"/>
    </row>
    <row r="10" customFormat="1" ht="26" customHeight="1" spans="1:5">
      <c r="A10" s="135" t="s">
        <v>218</v>
      </c>
      <c r="B10" s="136">
        <v>59</v>
      </c>
      <c r="C10" s="35"/>
      <c r="D10" s="35">
        <f t="shared" si="0"/>
        <v>59</v>
      </c>
      <c r="E10" s="135"/>
    </row>
    <row r="11" s="123" customFormat="1" ht="26" customHeight="1" spans="1:5">
      <c r="A11" s="135" t="s">
        <v>219</v>
      </c>
      <c r="B11" s="35">
        <f>SUM(B12:B15)</f>
        <v>14114</v>
      </c>
      <c r="C11" s="35">
        <f>SUM(C12:C15)</f>
        <v>15042</v>
      </c>
      <c r="D11" s="35">
        <f t="shared" si="0"/>
        <v>29156</v>
      </c>
      <c r="E11" s="135"/>
    </row>
    <row r="12" ht="26" customHeight="1" spans="1:5">
      <c r="A12" s="135" t="s">
        <v>220</v>
      </c>
      <c r="B12" s="136">
        <v>705</v>
      </c>
      <c r="C12" s="35">
        <v>3300</v>
      </c>
      <c r="D12" s="35">
        <f t="shared" si="0"/>
        <v>4005</v>
      </c>
      <c r="E12" s="135"/>
    </row>
    <row r="13" ht="26" customHeight="1" spans="1:5">
      <c r="A13" s="135" t="s">
        <v>221</v>
      </c>
      <c r="B13" s="136">
        <v>4018</v>
      </c>
      <c r="C13" s="35">
        <f>2963.135939+7000+1400+88+291</f>
        <v>11742</v>
      </c>
      <c r="D13" s="35">
        <f t="shared" si="0"/>
        <v>15760</v>
      </c>
      <c r="E13" s="135"/>
    </row>
    <row r="14" ht="26" customHeight="1" spans="1:5">
      <c r="A14" s="135" t="s">
        <v>223</v>
      </c>
      <c r="B14" s="136">
        <v>9054</v>
      </c>
      <c r="C14" s="35"/>
      <c r="D14" s="35">
        <f t="shared" si="0"/>
        <v>9054</v>
      </c>
      <c r="E14" s="135"/>
    </row>
    <row r="15" ht="26" customHeight="1" spans="1:5">
      <c r="A15" s="135" t="s">
        <v>225</v>
      </c>
      <c r="B15" s="136">
        <v>337</v>
      </c>
      <c r="C15" s="35"/>
      <c r="D15" s="35">
        <f t="shared" si="0"/>
        <v>337</v>
      </c>
      <c r="E15" s="135"/>
    </row>
    <row r="16" s="123" customFormat="1" ht="26" customHeight="1" spans="1:5">
      <c r="A16" s="135" t="s">
        <v>227</v>
      </c>
      <c r="B16" s="35">
        <f t="shared" ref="B16:B20" si="1">SUM(B17)</f>
        <v>100</v>
      </c>
      <c r="C16" s="35"/>
      <c r="D16" s="35">
        <f t="shared" si="0"/>
        <v>100</v>
      </c>
      <c r="E16" s="135"/>
    </row>
    <row r="17" s="123" customFormat="1" ht="26" customHeight="1" spans="1:5">
      <c r="A17" s="135" t="s">
        <v>220</v>
      </c>
      <c r="B17" s="137">
        <v>100</v>
      </c>
      <c r="C17" s="35"/>
      <c r="D17" s="35">
        <f t="shared" si="0"/>
        <v>100</v>
      </c>
      <c r="E17" s="135"/>
    </row>
    <row r="18" s="123" customFormat="1" ht="26" customHeight="1" spans="1:5">
      <c r="A18" s="135" t="s">
        <v>231</v>
      </c>
      <c r="B18" s="35">
        <f t="shared" si="1"/>
        <v>1956</v>
      </c>
      <c r="C18" s="35">
        <f>SUM(C19)</f>
        <v>90</v>
      </c>
      <c r="D18" s="35">
        <f t="shared" si="0"/>
        <v>2046</v>
      </c>
      <c r="E18" s="135"/>
    </row>
    <row r="19" ht="26" customHeight="1" spans="1:5">
      <c r="A19" s="135" t="s">
        <v>233</v>
      </c>
      <c r="B19" s="137">
        <v>1956</v>
      </c>
      <c r="C19" s="35">
        <f>89.97</f>
        <v>90</v>
      </c>
      <c r="D19" s="35">
        <f t="shared" si="0"/>
        <v>2046</v>
      </c>
      <c r="E19" s="135"/>
    </row>
    <row r="20" s="123" customFormat="1" ht="26" customHeight="1" spans="1:5">
      <c r="A20" s="135" t="s">
        <v>234</v>
      </c>
      <c r="B20" s="35">
        <f t="shared" si="1"/>
        <v>7464</v>
      </c>
      <c r="C20" s="35">
        <f>SUM(C21)</f>
        <v>3255</v>
      </c>
      <c r="D20" s="35">
        <f t="shared" si="0"/>
        <v>10719</v>
      </c>
      <c r="E20" s="135"/>
    </row>
    <row r="21" ht="26" customHeight="1" spans="1:5">
      <c r="A21" s="135" t="s">
        <v>235</v>
      </c>
      <c r="B21" s="137">
        <v>7464</v>
      </c>
      <c r="C21" s="35">
        <f>3800+1234.148302-1400-88.53-291</f>
        <v>3255</v>
      </c>
      <c r="D21" s="35">
        <f t="shared" si="0"/>
        <v>10719</v>
      </c>
      <c r="E21" s="135"/>
    </row>
    <row r="22" s="123" customFormat="1" ht="26" customHeight="1" spans="1:5">
      <c r="A22" s="135" t="s">
        <v>241</v>
      </c>
      <c r="B22" s="35">
        <f>SUM(B23:B25)</f>
        <v>196</v>
      </c>
      <c r="C22" s="35"/>
      <c r="D22" s="35">
        <f t="shared" si="0"/>
        <v>196</v>
      </c>
      <c r="E22" s="135"/>
    </row>
    <row r="23" s="123" customFormat="1" ht="26" customHeight="1" spans="1:5">
      <c r="A23" s="135" t="s">
        <v>264</v>
      </c>
      <c r="B23" s="136">
        <v>53</v>
      </c>
      <c r="C23" s="35"/>
      <c r="D23" s="35">
        <f t="shared" si="0"/>
        <v>53</v>
      </c>
      <c r="E23" s="135"/>
    </row>
    <row r="24" s="123" customFormat="1" ht="26" customHeight="1" spans="1:5">
      <c r="A24" s="135" t="s">
        <v>265</v>
      </c>
      <c r="B24" s="136">
        <v>9</v>
      </c>
      <c r="C24" s="35"/>
      <c r="D24" s="35">
        <f t="shared" si="0"/>
        <v>9</v>
      </c>
      <c r="E24" s="135"/>
    </row>
    <row r="25" ht="26" customHeight="1" spans="1:5">
      <c r="A25" s="135" t="s">
        <v>266</v>
      </c>
      <c r="B25" s="136">
        <v>134</v>
      </c>
      <c r="C25" s="35"/>
      <c r="D25" s="35">
        <f t="shared" si="0"/>
        <v>134</v>
      </c>
      <c r="E25" s="135"/>
    </row>
    <row r="26" s="123" customFormat="1" ht="26" customHeight="1" spans="1:5">
      <c r="A26" s="135" t="s">
        <v>249</v>
      </c>
      <c r="B26" s="35">
        <f>SUM(B27)</f>
        <v>4627</v>
      </c>
      <c r="C26" s="35"/>
      <c r="D26" s="35">
        <f t="shared" si="0"/>
        <v>4627</v>
      </c>
      <c r="E26" s="135"/>
    </row>
    <row r="27" ht="26" customHeight="1" spans="1:5">
      <c r="A27" s="135" t="s">
        <v>250</v>
      </c>
      <c r="B27" s="137">
        <v>4627</v>
      </c>
      <c r="C27" s="35"/>
      <c r="D27" s="35">
        <f t="shared" si="0"/>
        <v>4627</v>
      </c>
      <c r="E27" s="135"/>
    </row>
    <row r="28" s="123" customFormat="1" ht="24" customHeight="1" spans="1:5">
      <c r="A28" s="135" t="s">
        <v>252</v>
      </c>
      <c r="B28" s="136">
        <f>SUM(B29)</f>
        <v>7804</v>
      </c>
      <c r="C28" s="136"/>
      <c r="D28" s="35">
        <f t="shared" si="0"/>
        <v>7804</v>
      </c>
      <c r="E28" s="135"/>
    </row>
    <row r="29" s="123" customFormat="1" ht="24" customHeight="1" spans="1:5">
      <c r="A29" s="135" t="s">
        <v>253</v>
      </c>
      <c r="B29" s="136">
        <v>7804</v>
      </c>
      <c r="C29" s="35"/>
      <c r="D29" s="35">
        <f t="shared" si="0"/>
        <v>7804</v>
      </c>
      <c r="E29" s="135"/>
    </row>
    <row r="30" s="123" customFormat="1" ht="26" customHeight="1" spans="1:5">
      <c r="A30" s="135" t="s">
        <v>254</v>
      </c>
      <c r="B30" s="35">
        <v>157</v>
      </c>
      <c r="C30" s="35"/>
      <c r="D30" s="35">
        <f t="shared" si="0"/>
        <v>157</v>
      </c>
      <c r="E30" s="135"/>
    </row>
    <row r="31" s="123" customFormat="1" ht="24" customHeight="1" spans="1:5">
      <c r="A31" s="135" t="s">
        <v>255</v>
      </c>
      <c r="B31" s="35">
        <f>SUM(B32:B32)</f>
        <v>25000</v>
      </c>
      <c r="C31" s="35"/>
      <c r="D31" s="35">
        <f t="shared" si="0"/>
        <v>25000</v>
      </c>
      <c r="E31" s="135"/>
    </row>
    <row r="32" s="123" customFormat="1" ht="24" customHeight="1" spans="1:5">
      <c r="A32" s="135" t="s">
        <v>257</v>
      </c>
      <c r="B32" s="35">
        <v>25000</v>
      </c>
      <c r="C32" s="35"/>
      <c r="D32" s="35">
        <f t="shared" si="0"/>
        <v>25000</v>
      </c>
      <c r="E32" s="135"/>
    </row>
    <row r="33" s="123" customFormat="1" ht="26" customHeight="1" spans="1:5">
      <c r="A33" s="135" t="s">
        <v>258</v>
      </c>
      <c r="B33" s="35">
        <f>SUM(B34:B34)</f>
        <v>50</v>
      </c>
      <c r="C33" s="35"/>
      <c r="D33" s="35">
        <f t="shared" si="0"/>
        <v>50</v>
      </c>
      <c r="E33" s="135"/>
    </row>
    <row r="34" s="123" customFormat="1" ht="26" customHeight="1" spans="1:5">
      <c r="A34" s="135" t="s">
        <v>260</v>
      </c>
      <c r="B34" s="35">
        <v>50</v>
      </c>
      <c r="C34" s="35"/>
      <c r="D34" s="35">
        <f t="shared" si="0"/>
        <v>50</v>
      </c>
      <c r="E34" s="135"/>
    </row>
    <row r="35" s="123" customFormat="1" ht="26" customHeight="1" spans="1:5">
      <c r="A35" s="138" t="s">
        <v>261</v>
      </c>
      <c r="B35" s="99">
        <f>B5+B11+B16+B18+B20+B22+B26+B28+B30+B31+B33</f>
        <v>63287</v>
      </c>
      <c r="C35" s="99">
        <f>C5+C11+C16+C18+C20+C22+C26+C28+C30+C31+C33</f>
        <v>18400</v>
      </c>
      <c r="D35" s="99">
        <f t="shared" si="0"/>
        <v>81687</v>
      </c>
      <c r="E35" s="139"/>
    </row>
    <row r="36" ht="18.75" spans="2:5">
      <c r="B36" s="140"/>
      <c r="C36" s="140"/>
      <c r="D36" s="140"/>
      <c r="E36" s="141"/>
    </row>
    <row r="37" ht="18.75" spans="2:4">
      <c r="B37" s="140"/>
      <c r="C37" s="140"/>
      <c r="D37" s="140"/>
    </row>
  </sheetData>
  <mergeCells count="2">
    <mergeCell ref="A2:E2"/>
    <mergeCell ref="D3:E3"/>
  </mergeCells>
  <printOptions horizontalCentered="1"/>
  <pageMargins left="0.511805555555556" right="0.313888888888889" top="0.590277777777778" bottom="0.393055555555556" header="0.196527777777778" footer="0.196527777777778"/>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zoomScale="80" zoomScaleNormal="80" workbookViewId="0">
      <selection activeCell="F7" sqref="F7"/>
    </sheetView>
  </sheetViews>
  <sheetFormatPr defaultColWidth="8.75" defaultRowHeight="14.25" outlineLevelCol="5"/>
  <cols>
    <col min="1" max="1" width="7.55" style="104" customWidth="1"/>
    <col min="2" max="2" width="18.55" style="104" customWidth="1"/>
    <col min="3" max="3" width="30.55" style="47" customWidth="1"/>
    <col min="4" max="4" width="22.55" style="47" customWidth="1"/>
    <col min="5" max="5" width="22.55" style="48" customWidth="1"/>
    <col min="6" max="6" width="69.4916666666667" style="47" customWidth="1"/>
    <col min="7" max="16384" width="8.75" style="104"/>
  </cols>
  <sheetData>
    <row r="1" ht="16" customHeight="1" spans="1:2">
      <c r="A1" s="106" t="s">
        <v>267</v>
      </c>
      <c r="B1" s="17"/>
    </row>
    <row r="2" ht="27" spans="1:6">
      <c r="A2" s="51" t="s">
        <v>268</v>
      </c>
      <c r="B2" s="44"/>
      <c r="C2" s="5"/>
      <c r="D2" s="5"/>
      <c r="E2" s="5"/>
      <c r="F2" s="44"/>
    </row>
    <row r="3" ht="18.75" spans="2:6">
      <c r="B3" s="107"/>
      <c r="C3" s="54"/>
      <c r="D3" s="54"/>
      <c r="F3" s="120" t="s">
        <v>269</v>
      </c>
    </row>
    <row r="4" s="12" customFormat="1" ht="56" customHeight="1" spans="1:6">
      <c r="A4" s="56" t="s">
        <v>270</v>
      </c>
      <c r="B4" s="56" t="s">
        <v>271</v>
      </c>
      <c r="C4" s="56" t="s">
        <v>272</v>
      </c>
      <c r="D4" s="56" t="s">
        <v>273</v>
      </c>
      <c r="E4" s="56" t="s">
        <v>274</v>
      </c>
      <c r="F4" s="57" t="s">
        <v>275</v>
      </c>
    </row>
    <row r="5" s="103" customFormat="1" ht="56" customHeight="1" spans="1:6">
      <c r="A5" s="111" t="s">
        <v>276</v>
      </c>
      <c r="B5" s="111"/>
      <c r="C5" s="111"/>
      <c r="D5" s="112">
        <f>SUM(D6:D16)</f>
        <v>49964</v>
      </c>
      <c r="E5" s="112">
        <f>SUM(E6:E16)</f>
        <v>16400</v>
      </c>
      <c r="F5" s="113"/>
    </row>
    <row r="6" s="103" customFormat="1" ht="70" customHeight="1" spans="1:6">
      <c r="A6" s="114">
        <v>1</v>
      </c>
      <c r="B6" s="121" t="s">
        <v>277</v>
      </c>
      <c r="C6" s="121" t="s">
        <v>278</v>
      </c>
      <c r="D6" s="122">
        <v>7500</v>
      </c>
      <c r="E6" s="122">
        <v>4450</v>
      </c>
      <c r="F6" s="114"/>
    </row>
    <row r="7" s="103" customFormat="1" ht="70" customHeight="1" spans="1:6">
      <c r="A7" s="114">
        <v>2</v>
      </c>
      <c r="B7" s="121" t="s">
        <v>277</v>
      </c>
      <c r="C7" s="121" t="s">
        <v>279</v>
      </c>
      <c r="D7" s="122">
        <v>12500</v>
      </c>
      <c r="E7" s="122">
        <v>4200</v>
      </c>
      <c r="F7" s="114"/>
    </row>
    <row r="8" s="103" customFormat="1" ht="70" customHeight="1" spans="1:6">
      <c r="A8" s="114">
        <v>3</v>
      </c>
      <c r="B8" s="121" t="s">
        <v>277</v>
      </c>
      <c r="C8" s="121" t="s">
        <v>280</v>
      </c>
      <c r="D8" s="122">
        <v>7362</v>
      </c>
      <c r="E8" s="122">
        <v>900</v>
      </c>
      <c r="F8" s="114"/>
    </row>
    <row r="9" s="103" customFormat="1" ht="70" customHeight="1" spans="1:6">
      <c r="A9" s="114">
        <v>4</v>
      </c>
      <c r="B9" s="121" t="s">
        <v>277</v>
      </c>
      <c r="C9" s="121" t="s">
        <v>281</v>
      </c>
      <c r="D9" s="122">
        <v>8000</v>
      </c>
      <c r="E9" s="122">
        <v>550</v>
      </c>
      <c r="F9" s="114"/>
    </row>
    <row r="10" s="103" customFormat="1" ht="70" customHeight="1" spans="1:6">
      <c r="A10" s="114">
        <v>5</v>
      </c>
      <c r="B10" s="121" t="s">
        <v>282</v>
      </c>
      <c r="C10" s="121" t="s">
        <v>283</v>
      </c>
      <c r="D10" s="122">
        <v>2500</v>
      </c>
      <c r="E10" s="122">
        <v>1300</v>
      </c>
      <c r="F10" s="114"/>
    </row>
    <row r="11" s="103" customFormat="1" ht="70" customHeight="1" spans="1:6">
      <c r="A11" s="114">
        <v>6</v>
      </c>
      <c r="B11" s="121" t="s">
        <v>284</v>
      </c>
      <c r="C11" s="121" t="s">
        <v>285</v>
      </c>
      <c r="D11" s="122">
        <v>5000</v>
      </c>
      <c r="E11" s="122">
        <v>700</v>
      </c>
      <c r="F11" s="114"/>
    </row>
    <row r="12" s="103" customFormat="1" ht="78" customHeight="1" spans="1:6">
      <c r="A12" s="114">
        <v>7</v>
      </c>
      <c r="B12" s="121" t="s">
        <v>286</v>
      </c>
      <c r="C12" s="121" t="s">
        <v>287</v>
      </c>
      <c r="D12" s="122">
        <v>2000</v>
      </c>
      <c r="E12" s="122">
        <v>600</v>
      </c>
      <c r="F12" s="114"/>
    </row>
    <row r="13" s="103" customFormat="1" ht="70" customHeight="1" spans="1:6">
      <c r="A13" s="114">
        <v>8</v>
      </c>
      <c r="B13" s="121" t="s">
        <v>288</v>
      </c>
      <c r="C13" s="121" t="s">
        <v>289</v>
      </c>
      <c r="D13" s="122">
        <v>1000</v>
      </c>
      <c r="E13" s="122">
        <v>500</v>
      </c>
      <c r="F13" s="114"/>
    </row>
    <row r="14" s="103" customFormat="1" ht="70" customHeight="1" spans="1:6">
      <c r="A14" s="114">
        <v>9</v>
      </c>
      <c r="B14" s="121" t="s">
        <v>290</v>
      </c>
      <c r="C14" s="121" t="s">
        <v>291</v>
      </c>
      <c r="D14" s="122">
        <v>560</v>
      </c>
      <c r="E14" s="122">
        <v>500</v>
      </c>
      <c r="F14" s="114"/>
    </row>
    <row r="15" s="103" customFormat="1" ht="70" customHeight="1" spans="1:6">
      <c r="A15" s="114">
        <v>10</v>
      </c>
      <c r="B15" s="121" t="s">
        <v>292</v>
      </c>
      <c r="C15" s="121" t="s">
        <v>293</v>
      </c>
      <c r="D15" s="122">
        <v>500</v>
      </c>
      <c r="E15" s="122">
        <v>500</v>
      </c>
      <c r="F15" s="114"/>
    </row>
    <row r="16" s="103" customFormat="1" ht="70" customHeight="1" spans="1:6">
      <c r="A16" s="114">
        <v>11</v>
      </c>
      <c r="B16" s="121" t="s">
        <v>290</v>
      </c>
      <c r="C16" s="121" t="s">
        <v>294</v>
      </c>
      <c r="D16" s="122">
        <v>3042</v>
      </c>
      <c r="E16" s="122">
        <v>2200</v>
      </c>
      <c r="F16" s="114"/>
    </row>
  </sheetData>
  <autoFilter ref="A4:F16">
    <extLst/>
  </autoFilter>
  <mergeCells count="2">
    <mergeCell ref="A2:F2"/>
    <mergeCell ref="A5:C5"/>
  </mergeCells>
  <dataValidations count="1">
    <dataValidation allowBlank="1" showInputMessage="1" showErrorMessage="1" sqref="B12 B14 B16"/>
  </dataValidations>
  <printOptions horizontalCentered="1"/>
  <pageMargins left="0.313888888888889" right="0.313888888888889" top="0.590277777777778" bottom="0.393055555555556" header="0.196527777777778" footer="0.196527777777778"/>
  <pageSetup paperSize="9" scale="77" fitToHeight="0"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zoomScale="80" zoomScaleNormal="80" workbookViewId="0">
      <selection activeCell="F9" sqref="F9"/>
    </sheetView>
  </sheetViews>
  <sheetFormatPr defaultColWidth="8.75" defaultRowHeight="14.25" outlineLevelCol="5"/>
  <cols>
    <col min="1" max="1" width="7.55" style="104" customWidth="1"/>
    <col min="2" max="2" width="18.55" style="104" customWidth="1"/>
    <col min="3" max="3" width="30.55" style="47" customWidth="1"/>
    <col min="4" max="5" width="22.55" style="105" customWidth="1"/>
    <col min="6" max="6" width="67.3583333333333" style="47" customWidth="1"/>
    <col min="7" max="16384" width="8.75" style="104"/>
  </cols>
  <sheetData>
    <row r="1" ht="16" customHeight="1" spans="1:2">
      <c r="A1" s="106" t="s">
        <v>295</v>
      </c>
      <c r="B1" s="17"/>
    </row>
    <row r="2" ht="27" spans="1:6">
      <c r="A2" s="51" t="s">
        <v>296</v>
      </c>
      <c r="B2" s="44"/>
      <c r="C2" s="5"/>
      <c r="D2" s="5"/>
      <c r="E2" s="5"/>
      <c r="F2" s="44"/>
    </row>
    <row r="3" ht="18.75" spans="2:6">
      <c r="B3" s="107"/>
      <c r="C3" s="54"/>
      <c r="D3" s="48"/>
      <c r="E3" s="108"/>
      <c r="F3" s="109" t="s">
        <v>2</v>
      </c>
    </row>
    <row r="4" s="12" customFormat="1" ht="56" customHeight="1" spans="1:6">
      <c r="A4" s="56" t="s">
        <v>270</v>
      </c>
      <c r="B4" s="56" t="s">
        <v>271</v>
      </c>
      <c r="C4" s="56" t="s">
        <v>272</v>
      </c>
      <c r="D4" s="56" t="s">
        <v>273</v>
      </c>
      <c r="E4" s="57" t="s">
        <v>274</v>
      </c>
      <c r="F4" s="110" t="s">
        <v>275</v>
      </c>
    </row>
    <row r="5" s="103" customFormat="1" ht="56" customHeight="1" spans="1:6">
      <c r="A5" s="111" t="s">
        <v>276</v>
      </c>
      <c r="B5" s="111"/>
      <c r="C5" s="111"/>
      <c r="D5" s="112">
        <f>SUM(D6:D14)</f>
        <v>36331</v>
      </c>
      <c r="E5" s="112">
        <f>SUM(E6:E14)</f>
        <v>14500</v>
      </c>
      <c r="F5" s="113"/>
    </row>
    <row r="6" s="103" customFormat="1" ht="70" customHeight="1" spans="1:6">
      <c r="A6" s="114">
        <v>1</v>
      </c>
      <c r="B6" s="115" t="s">
        <v>297</v>
      </c>
      <c r="C6" s="116" t="s">
        <v>298</v>
      </c>
      <c r="D6" s="117">
        <v>8228</v>
      </c>
      <c r="E6" s="117">
        <v>2700</v>
      </c>
      <c r="F6" s="118"/>
    </row>
    <row r="7" s="103" customFormat="1" ht="70" customHeight="1" spans="1:6">
      <c r="A7" s="114">
        <v>2</v>
      </c>
      <c r="B7" s="115" t="s">
        <v>299</v>
      </c>
      <c r="C7" s="116" t="s">
        <v>300</v>
      </c>
      <c r="D7" s="117">
        <v>5000</v>
      </c>
      <c r="E7" s="117">
        <v>1100</v>
      </c>
      <c r="F7" s="118"/>
    </row>
    <row r="8" s="103" customFormat="1" ht="70" customHeight="1" spans="1:6">
      <c r="A8" s="114">
        <v>3</v>
      </c>
      <c r="B8" s="115" t="s">
        <v>301</v>
      </c>
      <c r="C8" s="116" t="s">
        <v>302</v>
      </c>
      <c r="D8" s="117">
        <v>2300</v>
      </c>
      <c r="E8" s="117">
        <v>1300</v>
      </c>
      <c r="F8" s="118"/>
    </row>
    <row r="9" s="103" customFormat="1" ht="70" customHeight="1" spans="1:6">
      <c r="A9" s="114">
        <v>4</v>
      </c>
      <c r="B9" s="119" t="s">
        <v>299</v>
      </c>
      <c r="C9" s="116" t="s">
        <v>303</v>
      </c>
      <c r="D9" s="117">
        <v>1381</v>
      </c>
      <c r="E9" s="117">
        <v>1000</v>
      </c>
      <c r="F9" s="118"/>
    </row>
    <row r="10" s="103" customFormat="1" ht="70" customHeight="1" spans="1:6">
      <c r="A10" s="114">
        <v>5</v>
      </c>
      <c r="B10" s="115" t="s">
        <v>304</v>
      </c>
      <c r="C10" s="116" t="s">
        <v>305</v>
      </c>
      <c r="D10" s="117">
        <v>4000</v>
      </c>
      <c r="E10" s="117">
        <v>2600</v>
      </c>
      <c r="F10" s="118"/>
    </row>
    <row r="11" s="103" customFormat="1" ht="70" customHeight="1" spans="1:6">
      <c r="A11" s="114">
        <v>6</v>
      </c>
      <c r="B11" s="115" t="s">
        <v>277</v>
      </c>
      <c r="C11" s="116" t="s">
        <v>306</v>
      </c>
      <c r="D11" s="117">
        <v>6500</v>
      </c>
      <c r="E11" s="117">
        <v>1800</v>
      </c>
      <c r="F11" s="118"/>
    </row>
    <row r="12" s="103" customFormat="1" ht="70" customHeight="1" spans="1:6">
      <c r="A12" s="114">
        <v>7</v>
      </c>
      <c r="B12" s="115" t="s">
        <v>277</v>
      </c>
      <c r="C12" s="116" t="s">
        <v>307</v>
      </c>
      <c r="D12" s="117">
        <v>3000</v>
      </c>
      <c r="E12" s="117">
        <v>1000</v>
      </c>
      <c r="F12" s="118"/>
    </row>
    <row r="13" s="103" customFormat="1" ht="70" customHeight="1" spans="1:6">
      <c r="A13" s="114">
        <v>8</v>
      </c>
      <c r="B13" s="115" t="s">
        <v>277</v>
      </c>
      <c r="C13" s="116" t="s">
        <v>308</v>
      </c>
      <c r="D13" s="117">
        <v>1000</v>
      </c>
      <c r="E13" s="117">
        <v>1000</v>
      </c>
      <c r="F13" s="118"/>
    </row>
    <row r="14" s="103" customFormat="1" ht="104" customHeight="1" spans="1:6">
      <c r="A14" s="114">
        <v>9</v>
      </c>
      <c r="B14" s="115" t="s">
        <v>297</v>
      </c>
      <c r="C14" s="116" t="s">
        <v>309</v>
      </c>
      <c r="D14" s="117">
        <v>4922</v>
      </c>
      <c r="E14" s="117">
        <v>2000</v>
      </c>
      <c r="F14" s="118"/>
    </row>
  </sheetData>
  <autoFilter ref="A4:F14">
    <extLst/>
  </autoFilter>
  <mergeCells count="3">
    <mergeCell ref="A2:F2"/>
    <mergeCell ref="D3:E3"/>
    <mergeCell ref="A5:C5"/>
  </mergeCells>
  <printOptions horizontalCentered="1"/>
  <pageMargins left="0.313888888888889" right="0.313888888888889" top="0.590277777777778" bottom="0.393055555555556" header="0.196527777777778" footer="0.196527777777778"/>
  <pageSetup paperSize="9" scale="78" fitToHeight="0"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workbookViewId="0">
      <pane ySplit="4" topLeftCell="A5" activePane="bottomLeft" state="frozen"/>
      <selection/>
      <selection pane="bottomLeft" activeCell="I5" sqref="I5"/>
    </sheetView>
  </sheetViews>
  <sheetFormatPr defaultColWidth="9" defaultRowHeight="14.25"/>
  <cols>
    <col min="1" max="1" width="12.625" style="86" customWidth="1"/>
    <col min="2" max="2" width="27" style="86" customWidth="1"/>
    <col min="3" max="3" width="16.65" style="86" customWidth="1"/>
    <col min="4" max="4" width="13.125" style="83" customWidth="1"/>
    <col min="5" max="5" width="12.625" style="87" customWidth="1"/>
    <col min="6" max="6" width="33.05" style="87" customWidth="1"/>
    <col min="7" max="7" width="19.3" style="87" customWidth="1"/>
    <col min="8" max="8" width="14" style="83" customWidth="1"/>
    <col min="9" max="9" width="11.3833333333333" style="88" customWidth="1"/>
  </cols>
  <sheetData>
    <row r="1" ht="17" customHeight="1" spans="1:3">
      <c r="A1" s="17" t="s">
        <v>310</v>
      </c>
      <c r="B1" s="89"/>
      <c r="C1" s="89"/>
    </row>
    <row r="2" ht="31" customHeight="1" spans="1:9">
      <c r="A2" s="90" t="s">
        <v>311</v>
      </c>
      <c r="B2" s="90"/>
      <c r="C2" s="90"/>
      <c r="D2" s="90"/>
      <c r="E2" s="90"/>
      <c r="F2" s="90"/>
      <c r="G2" s="90"/>
      <c r="H2" s="90"/>
      <c r="I2" s="90"/>
    </row>
    <row r="3" ht="24" customHeight="1" spans="5:9">
      <c r="E3" s="86"/>
      <c r="F3" s="86"/>
      <c r="G3" s="86"/>
      <c r="H3" s="91" t="s">
        <v>2</v>
      </c>
      <c r="I3" s="91"/>
    </row>
    <row r="4" s="80" customFormat="1" ht="26" customHeight="1" spans="1:9">
      <c r="A4" s="92" t="s">
        <v>312</v>
      </c>
      <c r="B4" s="92" t="s">
        <v>272</v>
      </c>
      <c r="C4" s="92" t="s">
        <v>313</v>
      </c>
      <c r="D4" s="92" t="s">
        <v>314</v>
      </c>
      <c r="E4" s="93" t="s">
        <v>312</v>
      </c>
      <c r="F4" s="93" t="s">
        <v>272</v>
      </c>
      <c r="G4" s="92" t="s">
        <v>313</v>
      </c>
      <c r="H4" s="92" t="s">
        <v>315</v>
      </c>
      <c r="I4" s="92" t="s">
        <v>7</v>
      </c>
    </row>
    <row r="5" s="81" customFormat="1" ht="157" customHeight="1" spans="1:9">
      <c r="A5" s="94" t="s">
        <v>290</v>
      </c>
      <c r="B5" s="95" t="s">
        <v>294</v>
      </c>
      <c r="C5" s="95" t="s">
        <v>316</v>
      </c>
      <c r="D5" s="96">
        <v>1400</v>
      </c>
      <c r="E5" s="94" t="s">
        <v>297</v>
      </c>
      <c r="F5" s="94" t="s">
        <v>298</v>
      </c>
      <c r="G5" s="94" t="s">
        <v>317</v>
      </c>
      <c r="H5" s="97">
        <v>1400</v>
      </c>
      <c r="I5" s="101"/>
    </row>
    <row r="6" s="82" customFormat="1" ht="28" customHeight="1" spans="1:9">
      <c r="A6" s="98"/>
      <c r="B6" s="92" t="s">
        <v>318</v>
      </c>
      <c r="C6" s="92"/>
      <c r="D6" s="99">
        <f>SUM(D5:D5)</f>
        <v>1400</v>
      </c>
      <c r="E6" s="100"/>
      <c r="F6" s="100"/>
      <c r="G6" s="100"/>
      <c r="H6" s="99">
        <f>SUM(H5:H5)</f>
        <v>1400</v>
      </c>
      <c r="I6" s="102"/>
    </row>
    <row r="7" ht="38" customHeight="1"/>
    <row r="8" ht="38" customHeight="1"/>
    <row r="9" ht="38" customHeight="1"/>
    <row r="10" ht="38" customHeight="1"/>
    <row r="11" ht="38" customHeight="1"/>
    <row r="12" s="83" customFormat="1" ht="38" customHeight="1" spans="1:9">
      <c r="A12" s="86"/>
      <c r="B12" s="86"/>
      <c r="C12" s="86"/>
      <c r="E12" s="87"/>
      <c r="F12" s="87"/>
      <c r="G12" s="87"/>
      <c r="I12" s="88"/>
    </row>
    <row r="13" s="83" customFormat="1" ht="38" customHeight="1" spans="1:9">
      <c r="A13" s="86"/>
      <c r="B13" s="86"/>
      <c r="C13" s="86"/>
      <c r="E13" s="87"/>
      <c r="F13" s="87"/>
      <c r="G13" s="87"/>
      <c r="I13" s="88"/>
    </row>
    <row r="14" s="83" customFormat="1" ht="38" customHeight="1" spans="1:9">
      <c r="A14" s="86"/>
      <c r="B14" s="86"/>
      <c r="C14" s="86"/>
      <c r="E14" s="87"/>
      <c r="F14" s="87"/>
      <c r="G14" s="87"/>
      <c r="I14" s="88"/>
    </row>
    <row r="15" s="83" customFormat="1" ht="38" customHeight="1" spans="1:9">
      <c r="A15" s="86"/>
      <c r="B15" s="86"/>
      <c r="C15" s="86"/>
      <c r="E15" s="87"/>
      <c r="F15" s="87"/>
      <c r="G15" s="87"/>
      <c r="I15" s="88"/>
    </row>
    <row r="16" s="83" customFormat="1" ht="38" customHeight="1" spans="1:9">
      <c r="A16" s="86"/>
      <c r="B16" s="86"/>
      <c r="C16" s="86"/>
      <c r="E16" s="87"/>
      <c r="F16" s="87"/>
      <c r="G16" s="87"/>
      <c r="I16" s="88"/>
    </row>
    <row r="17" s="83" customFormat="1" ht="38" customHeight="1" spans="1:9">
      <c r="A17" s="86"/>
      <c r="B17" s="86"/>
      <c r="C17" s="86"/>
      <c r="E17" s="87"/>
      <c r="F17" s="87"/>
      <c r="G17" s="87"/>
      <c r="I17" s="88"/>
    </row>
    <row r="18" s="83" customFormat="1" ht="38" customHeight="1" spans="1:9">
      <c r="A18" s="86"/>
      <c r="B18" s="86"/>
      <c r="C18" s="86"/>
      <c r="E18" s="87"/>
      <c r="F18" s="87"/>
      <c r="G18" s="87"/>
      <c r="I18" s="88"/>
    </row>
    <row r="19" s="83" customFormat="1" ht="38" customHeight="1" spans="1:9">
      <c r="A19" s="86"/>
      <c r="B19" s="86"/>
      <c r="C19" s="86"/>
      <c r="E19" s="87"/>
      <c r="F19" s="87"/>
      <c r="G19" s="87"/>
      <c r="I19" s="88"/>
    </row>
    <row r="20" s="83" customFormat="1" ht="38" customHeight="1" spans="1:9">
      <c r="A20" s="86"/>
      <c r="B20" s="86"/>
      <c r="C20" s="86"/>
      <c r="E20" s="87"/>
      <c r="F20" s="87"/>
      <c r="G20" s="87"/>
      <c r="I20" s="88"/>
    </row>
    <row r="21" s="83" customFormat="1" ht="38" customHeight="1" spans="1:9">
      <c r="A21" s="86"/>
      <c r="B21" s="86"/>
      <c r="C21" s="86"/>
      <c r="E21" s="87"/>
      <c r="F21" s="87"/>
      <c r="G21" s="87"/>
      <c r="I21" s="88"/>
    </row>
    <row r="22" s="83" customFormat="1" ht="38" customHeight="1" spans="1:9">
      <c r="A22" s="86"/>
      <c r="B22" s="86"/>
      <c r="C22" s="86"/>
      <c r="E22" s="87"/>
      <c r="F22" s="87"/>
      <c r="G22" s="87"/>
      <c r="I22" s="88"/>
    </row>
    <row r="23" s="84" customFormat="1" ht="38" customHeight="1" spans="1:9">
      <c r="A23" s="86"/>
      <c r="B23" s="86"/>
      <c r="C23" s="86"/>
      <c r="D23" s="83"/>
      <c r="E23" s="87"/>
      <c r="F23" s="87"/>
      <c r="G23" s="87"/>
      <c r="H23" s="83"/>
      <c r="I23" s="88"/>
    </row>
    <row r="24" s="84" customFormat="1" ht="38" customHeight="1" spans="1:9">
      <c r="A24" s="86"/>
      <c r="B24" s="86"/>
      <c r="C24" s="86"/>
      <c r="D24" s="83"/>
      <c r="E24" s="87"/>
      <c r="F24" s="87"/>
      <c r="G24" s="87"/>
      <c r="H24" s="83"/>
      <c r="I24" s="88"/>
    </row>
    <row r="25" s="84" customFormat="1" ht="38" customHeight="1" spans="1:9">
      <c r="A25" s="86"/>
      <c r="B25" s="86"/>
      <c r="C25" s="86"/>
      <c r="D25" s="83"/>
      <c r="E25" s="87"/>
      <c r="F25" s="87"/>
      <c r="G25" s="87"/>
      <c r="H25" s="83"/>
      <c r="I25" s="88"/>
    </row>
    <row r="26" s="84" customFormat="1" ht="38" customHeight="1" spans="1:9">
      <c r="A26" s="86"/>
      <c r="B26" s="86"/>
      <c r="C26" s="86"/>
      <c r="D26" s="83"/>
      <c r="E26" s="87"/>
      <c r="F26" s="87"/>
      <c r="G26" s="87"/>
      <c r="H26" s="83"/>
      <c r="I26" s="88"/>
    </row>
    <row r="27" s="84" customFormat="1" ht="38" customHeight="1" spans="1:9">
      <c r="A27" s="86"/>
      <c r="B27" s="86"/>
      <c r="C27" s="86"/>
      <c r="D27" s="83"/>
      <c r="E27" s="87"/>
      <c r="F27" s="87"/>
      <c r="G27" s="87"/>
      <c r="H27" s="83"/>
      <c r="I27" s="88"/>
    </row>
    <row r="28" s="84" customFormat="1" ht="38" customHeight="1" spans="1:9">
      <c r="A28" s="86"/>
      <c r="B28" s="86"/>
      <c r="C28" s="86"/>
      <c r="D28" s="83"/>
      <c r="E28" s="87"/>
      <c r="F28" s="87"/>
      <c r="G28" s="87"/>
      <c r="H28" s="83"/>
      <c r="I28" s="88"/>
    </row>
    <row r="29" s="84" customFormat="1" ht="38" customHeight="1" spans="1:9">
      <c r="A29" s="86"/>
      <c r="B29" s="86"/>
      <c r="C29" s="86"/>
      <c r="D29" s="83"/>
      <c r="E29" s="87"/>
      <c r="F29" s="87"/>
      <c r="G29" s="87"/>
      <c r="H29" s="83"/>
      <c r="I29" s="88"/>
    </row>
    <row r="30" s="84" customFormat="1" ht="38" customHeight="1" spans="1:9">
      <c r="A30" s="86"/>
      <c r="B30" s="86"/>
      <c r="C30" s="86"/>
      <c r="D30" s="83"/>
      <c r="E30" s="87"/>
      <c r="F30" s="87"/>
      <c r="G30" s="87"/>
      <c r="H30" s="83"/>
      <c r="I30" s="88"/>
    </row>
    <row r="31" s="84" customFormat="1" ht="38" customHeight="1" spans="1:9">
      <c r="A31" s="86"/>
      <c r="B31" s="86"/>
      <c r="C31" s="86"/>
      <c r="D31" s="83"/>
      <c r="E31" s="87"/>
      <c r="F31" s="87"/>
      <c r="G31" s="87"/>
      <c r="H31" s="83"/>
      <c r="I31" s="88"/>
    </row>
    <row r="32" s="84" customFormat="1" ht="38" customHeight="1" spans="1:9">
      <c r="A32" s="86"/>
      <c r="B32" s="86"/>
      <c r="C32" s="86"/>
      <c r="D32" s="83"/>
      <c r="E32" s="87"/>
      <c r="F32" s="87"/>
      <c r="G32" s="87"/>
      <c r="H32" s="83"/>
      <c r="I32" s="88"/>
    </row>
    <row r="33" s="84" customFormat="1" ht="38" customHeight="1" spans="1:9">
      <c r="A33" s="86"/>
      <c r="B33" s="86"/>
      <c r="C33" s="86"/>
      <c r="D33" s="83"/>
      <c r="E33" s="87"/>
      <c r="F33" s="87"/>
      <c r="G33" s="87"/>
      <c r="H33" s="83"/>
      <c r="I33" s="88"/>
    </row>
    <row r="34" s="84" customFormat="1" ht="38" customHeight="1" spans="1:9">
      <c r="A34" s="86"/>
      <c r="B34" s="86"/>
      <c r="C34" s="86"/>
      <c r="D34" s="83"/>
      <c r="E34" s="87"/>
      <c r="F34" s="87"/>
      <c r="G34" s="87"/>
      <c r="H34" s="83"/>
      <c r="I34" s="88"/>
    </row>
    <row r="35" s="84" customFormat="1" ht="38" customHeight="1" spans="1:9">
      <c r="A35" s="86"/>
      <c r="B35" s="86"/>
      <c r="C35" s="86"/>
      <c r="D35" s="83"/>
      <c r="E35" s="87"/>
      <c r="F35" s="87"/>
      <c r="G35" s="87"/>
      <c r="H35" s="83"/>
      <c r="I35" s="88"/>
    </row>
    <row r="36" s="84" customFormat="1" ht="38" customHeight="1" spans="1:9">
      <c r="A36" s="86"/>
      <c r="B36" s="86"/>
      <c r="C36" s="86"/>
      <c r="D36" s="83"/>
      <c r="E36" s="87"/>
      <c r="F36" s="87"/>
      <c r="G36" s="87"/>
      <c r="H36" s="83"/>
      <c r="I36" s="88"/>
    </row>
    <row r="37" s="84" customFormat="1" ht="38" customHeight="1" spans="1:9">
      <c r="A37" s="86"/>
      <c r="B37" s="86"/>
      <c r="C37" s="86"/>
      <c r="D37" s="83"/>
      <c r="E37" s="87"/>
      <c r="F37" s="87"/>
      <c r="G37" s="87"/>
      <c r="H37" s="83"/>
      <c r="I37" s="88"/>
    </row>
    <row r="38" s="84" customFormat="1" ht="38" customHeight="1" spans="1:9">
      <c r="A38" s="86"/>
      <c r="B38" s="86"/>
      <c r="C38" s="86"/>
      <c r="D38" s="83"/>
      <c r="E38" s="87"/>
      <c r="F38" s="87"/>
      <c r="G38" s="87"/>
      <c r="H38" s="83"/>
      <c r="I38" s="88"/>
    </row>
    <row r="39" s="84" customFormat="1" ht="38" customHeight="1" spans="1:9">
      <c r="A39" s="86"/>
      <c r="B39" s="86"/>
      <c r="C39" s="86"/>
      <c r="D39" s="83"/>
      <c r="E39" s="87"/>
      <c r="F39" s="87"/>
      <c r="G39" s="87"/>
      <c r="H39" s="83"/>
      <c r="I39" s="88"/>
    </row>
    <row r="40" s="84" customFormat="1" ht="38" customHeight="1" spans="1:9">
      <c r="A40" s="86"/>
      <c r="B40" s="86"/>
      <c r="C40" s="86"/>
      <c r="D40" s="83"/>
      <c r="E40" s="87"/>
      <c r="F40" s="87"/>
      <c r="G40" s="87"/>
      <c r="H40" s="83"/>
      <c r="I40" s="88"/>
    </row>
    <row r="41" s="84" customFormat="1" ht="38" customHeight="1" spans="1:9">
      <c r="A41" s="86"/>
      <c r="B41" s="86"/>
      <c r="C41" s="86"/>
      <c r="D41" s="83"/>
      <c r="E41" s="87"/>
      <c r="F41" s="87"/>
      <c r="G41" s="87"/>
      <c r="H41" s="83"/>
      <c r="I41" s="88"/>
    </row>
    <row r="42" s="84" customFormat="1" ht="38" customHeight="1" spans="1:9">
      <c r="A42" s="86"/>
      <c r="B42" s="86"/>
      <c r="C42" s="86"/>
      <c r="D42" s="83"/>
      <c r="E42" s="87"/>
      <c r="F42" s="87"/>
      <c r="G42" s="87"/>
      <c r="H42" s="83"/>
      <c r="I42" s="88"/>
    </row>
    <row r="43" s="84" customFormat="1" ht="38" customHeight="1" spans="1:9">
      <c r="A43" s="86"/>
      <c r="B43" s="86"/>
      <c r="C43" s="86"/>
      <c r="D43" s="83"/>
      <c r="E43" s="87"/>
      <c r="F43" s="87"/>
      <c r="G43" s="87"/>
      <c r="H43" s="83"/>
      <c r="I43" s="88"/>
    </row>
    <row r="44" s="84" customFormat="1" ht="38" customHeight="1" spans="1:9">
      <c r="A44" s="86"/>
      <c r="B44" s="86"/>
      <c r="C44" s="86"/>
      <c r="D44" s="83"/>
      <c r="E44" s="87"/>
      <c r="F44" s="87"/>
      <c r="G44" s="87"/>
      <c r="H44" s="83"/>
      <c r="I44" s="88"/>
    </row>
    <row r="45" s="83" customFormat="1" ht="38" customHeight="1" spans="1:9">
      <c r="A45" s="86"/>
      <c r="B45" s="86"/>
      <c r="C45" s="86"/>
      <c r="E45" s="87"/>
      <c r="F45" s="87"/>
      <c r="G45" s="87"/>
      <c r="I45" s="88"/>
    </row>
    <row r="46" s="84" customFormat="1" ht="38" customHeight="1" spans="1:9">
      <c r="A46" s="86"/>
      <c r="B46" s="86"/>
      <c r="C46" s="86"/>
      <c r="D46" s="83"/>
      <c r="E46" s="87"/>
      <c r="F46" s="87"/>
      <c r="G46" s="87"/>
      <c r="H46" s="83"/>
      <c r="I46" s="88"/>
    </row>
    <row r="47" s="84" customFormat="1" ht="38" customHeight="1" spans="1:9">
      <c r="A47" s="86"/>
      <c r="B47" s="86"/>
      <c r="C47" s="86"/>
      <c r="D47" s="83"/>
      <c r="E47" s="87"/>
      <c r="F47" s="87"/>
      <c r="G47" s="87"/>
      <c r="H47" s="83"/>
      <c r="I47" s="88"/>
    </row>
    <row r="48" s="84" customFormat="1" ht="38" customHeight="1" spans="1:9">
      <c r="A48" s="86"/>
      <c r="B48" s="86"/>
      <c r="C48" s="86"/>
      <c r="D48" s="83"/>
      <c r="E48" s="87"/>
      <c r="F48" s="87"/>
      <c r="G48" s="87"/>
      <c r="H48" s="83"/>
      <c r="I48" s="88"/>
    </row>
    <row r="49" s="84" customFormat="1" ht="38" customHeight="1" spans="1:9">
      <c r="A49" s="86"/>
      <c r="B49" s="86"/>
      <c r="C49" s="86"/>
      <c r="D49" s="83"/>
      <c r="E49" s="87"/>
      <c r="F49" s="87"/>
      <c r="G49" s="87"/>
      <c r="H49" s="83"/>
      <c r="I49" s="88"/>
    </row>
    <row r="50" s="85" customFormat="1" ht="38" customHeight="1" spans="1:9">
      <c r="A50" s="86"/>
      <c r="B50" s="86"/>
      <c r="C50" s="86"/>
      <c r="D50" s="83"/>
      <c r="E50" s="87"/>
      <c r="F50" s="87"/>
      <c r="G50" s="87"/>
      <c r="H50" s="83"/>
      <c r="I50" s="88"/>
    </row>
    <row r="51" s="85" customFormat="1" ht="38" customHeight="1" spans="1:9">
      <c r="A51" s="86"/>
      <c r="B51" s="86"/>
      <c r="C51" s="86"/>
      <c r="D51" s="83"/>
      <c r="E51" s="87"/>
      <c r="F51" s="87"/>
      <c r="G51" s="87"/>
      <c r="H51" s="83"/>
      <c r="I51" s="88"/>
    </row>
    <row r="52" s="85" customFormat="1" ht="38" customHeight="1" spans="1:9">
      <c r="A52" s="86"/>
      <c r="B52" s="86"/>
      <c r="C52" s="86"/>
      <c r="D52" s="83"/>
      <c r="E52" s="87"/>
      <c r="F52" s="87"/>
      <c r="G52" s="87"/>
      <c r="H52" s="83"/>
      <c r="I52" s="88"/>
    </row>
    <row r="53" s="85" customFormat="1" ht="38" customHeight="1" spans="1:9">
      <c r="A53" s="86"/>
      <c r="B53" s="86"/>
      <c r="C53" s="86"/>
      <c r="D53" s="83"/>
      <c r="E53" s="87"/>
      <c r="F53" s="87"/>
      <c r="G53" s="87"/>
      <c r="H53" s="83"/>
      <c r="I53" s="88"/>
    </row>
    <row r="54" s="85" customFormat="1" ht="38" customHeight="1" spans="1:9">
      <c r="A54" s="86"/>
      <c r="B54" s="86"/>
      <c r="C54" s="86"/>
      <c r="D54" s="83"/>
      <c r="E54" s="87"/>
      <c r="F54" s="87"/>
      <c r="G54" s="87"/>
      <c r="H54" s="83"/>
      <c r="I54" s="88"/>
    </row>
    <row r="55" s="85" customFormat="1" ht="38" customHeight="1" spans="1:9">
      <c r="A55" s="86"/>
      <c r="B55" s="86"/>
      <c r="C55" s="86"/>
      <c r="D55" s="83"/>
      <c r="E55" s="87"/>
      <c r="F55" s="87"/>
      <c r="G55" s="87"/>
      <c r="H55" s="83"/>
      <c r="I55" s="88"/>
    </row>
    <row r="56" ht="38" customHeight="1"/>
    <row r="57" ht="38" customHeight="1"/>
    <row r="58" ht="38" customHeight="1"/>
    <row r="59" s="83" customFormat="1" ht="38" customHeight="1" spans="1:9">
      <c r="A59" s="86"/>
      <c r="B59" s="86"/>
      <c r="C59" s="86"/>
      <c r="E59" s="87"/>
      <c r="F59" s="87"/>
      <c r="G59" s="87"/>
      <c r="I59" s="88"/>
    </row>
    <row r="60" s="84" customFormat="1" ht="38" customHeight="1" spans="1:9">
      <c r="A60" s="86"/>
      <c r="B60" s="86"/>
      <c r="C60" s="86"/>
      <c r="D60" s="83"/>
      <c r="E60" s="87"/>
      <c r="F60" s="87"/>
      <c r="G60" s="87"/>
      <c r="H60" s="83"/>
      <c r="I60" s="88"/>
    </row>
    <row r="61" s="84" customFormat="1" ht="38" customHeight="1" spans="1:9">
      <c r="A61" s="86"/>
      <c r="B61" s="86"/>
      <c r="C61" s="86"/>
      <c r="D61" s="83"/>
      <c r="E61" s="87"/>
      <c r="F61" s="87"/>
      <c r="G61" s="87"/>
      <c r="H61" s="83"/>
      <c r="I61" s="88"/>
    </row>
    <row r="62" s="84" customFormat="1" ht="38" customHeight="1" spans="1:9">
      <c r="A62" s="86"/>
      <c r="B62" s="86"/>
      <c r="C62" s="86"/>
      <c r="D62" s="83"/>
      <c r="E62" s="87"/>
      <c r="F62" s="87"/>
      <c r="G62" s="87"/>
      <c r="H62" s="83"/>
      <c r="I62" s="88"/>
    </row>
    <row r="63" s="84" customFormat="1" ht="38" customHeight="1" spans="1:9">
      <c r="A63" s="86"/>
      <c r="B63" s="86"/>
      <c r="C63" s="86"/>
      <c r="D63" s="83"/>
      <c r="E63" s="87"/>
      <c r="F63" s="87"/>
      <c r="G63" s="87"/>
      <c r="H63" s="83"/>
      <c r="I63" s="88"/>
    </row>
    <row r="64" s="84" customFormat="1" ht="38" customHeight="1" spans="1:9">
      <c r="A64" s="86"/>
      <c r="B64" s="86"/>
      <c r="C64" s="86"/>
      <c r="D64" s="83"/>
      <c r="E64" s="87"/>
      <c r="F64" s="87"/>
      <c r="G64" s="87"/>
      <c r="H64" s="83"/>
      <c r="I64" s="88"/>
    </row>
  </sheetData>
  <mergeCells count="2">
    <mergeCell ref="A2:I2"/>
    <mergeCell ref="H3:I3"/>
  </mergeCells>
  <printOptions horizontalCentered="1"/>
  <pageMargins left="0.468055555555556" right="0.388888888888889" top="1" bottom="1" header="0.507638888888889" footer="0.507638888888889"/>
  <pageSetup paperSize="9" scale="81"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13</vt:i4>
      </vt:variant>
    </vt:vector>
  </HeadingPairs>
  <TitlesOfParts>
    <vt:vector size="13" baseType="lpstr">
      <vt:lpstr>附表1</vt:lpstr>
      <vt:lpstr>附表2</vt:lpstr>
      <vt:lpstr>附表3</vt:lpstr>
      <vt:lpstr>附表4</vt:lpstr>
      <vt:lpstr>附表5</vt:lpstr>
      <vt:lpstr>附表6</vt:lpstr>
      <vt:lpstr>附表7</vt:lpstr>
      <vt:lpstr>附表8</vt:lpstr>
      <vt:lpstr>附表9</vt:lpstr>
      <vt:lpstr>附表10（旧，留房产中心5项目18.56万</vt:lpstr>
      <vt:lpstr>附件4</vt:lpstr>
      <vt:lpstr>附件3</vt:lpstr>
      <vt:lpstr>附件3（单位）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dcterms:created xsi:type="dcterms:W3CDTF">2006-02-14T13:15:00Z</dcterms:created>
  <cp:lastPrinted>2021-07-31T08:49:00Z</cp:lastPrinted>
  <dcterms:modified xsi:type="dcterms:W3CDTF">2025-07-25T09:07:42Z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5D2F7FA5EA6C45488051539474B0E2CC</vt:lpwstr>
  </property>
  <property fmtid="{D5CDD505-2E9C-101B-9397-08002B2CF9AE}" pid="4" name="KSOReadingLayout">
    <vt:bool>false</vt:bool>
  </property>
</Properties>
</file>