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D:\微信下载\WeChat Files\wxid_45ftl6dadecv21\FileStorage\File\2022-07\"/>
    </mc:Choice>
  </mc:AlternateContent>
  <xr:revisionPtr revIDLastSave="0" documentId="13_ncr:1_{570BC019-0906-4091-8548-6EBA73ABF5B6}" xr6:coauthVersionLast="47" xr6:coauthVersionMax="47" xr10:uidLastSave="{00000000-0000-0000-0000-000000000000}"/>
  <bookViews>
    <workbookView xWindow="1068" yWindow="-108" windowWidth="22080" windowHeight="13176" xr2:uid="{00000000-000D-0000-FFFF-FFFF00000000}"/>
  </bookViews>
  <sheets>
    <sheet name="Sheet1" sheetId="1" r:id="rId1"/>
  </sheets>
  <definedNames>
    <definedName name="_xlnm._FilterDatabase" localSheetId="0" hidden="1">Sheet1!$A$2:$G$2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4" i="1" l="1"/>
  <c r="E114" i="1"/>
  <c r="C114" i="1"/>
  <c r="F113" i="1"/>
  <c r="E113" i="1"/>
  <c r="C113" i="1"/>
  <c r="F112" i="1"/>
  <c r="E112" i="1"/>
  <c r="C112" i="1"/>
  <c r="F111" i="1"/>
  <c r="E111" i="1"/>
  <c r="C111" i="1"/>
  <c r="F110" i="1"/>
  <c r="E110" i="1"/>
  <c r="C110" i="1"/>
  <c r="F109" i="1"/>
  <c r="E109" i="1"/>
  <c r="C109" i="1"/>
  <c r="F108" i="1"/>
  <c r="E108" i="1"/>
  <c r="C108" i="1"/>
  <c r="F107" i="1"/>
  <c r="E107" i="1"/>
  <c r="C107" i="1"/>
  <c r="F106" i="1"/>
  <c r="E106" i="1"/>
  <c r="C106" i="1"/>
  <c r="F105" i="1"/>
  <c r="E105" i="1"/>
  <c r="C105" i="1"/>
  <c r="F104" i="1"/>
  <c r="E104" i="1"/>
  <c r="C104" i="1"/>
  <c r="F103" i="1"/>
  <c r="E103" i="1"/>
  <c r="C103" i="1"/>
  <c r="F102" i="1"/>
  <c r="E102" i="1"/>
  <c r="C102" i="1"/>
  <c r="F101" i="1"/>
  <c r="E101" i="1"/>
  <c r="C101" i="1"/>
  <c r="F100" i="1"/>
  <c r="E100" i="1"/>
  <c r="C100" i="1"/>
  <c r="F99" i="1"/>
  <c r="E99" i="1"/>
  <c r="C99" i="1"/>
  <c r="F98" i="1"/>
  <c r="E98" i="1"/>
  <c r="C98" i="1"/>
  <c r="F97" i="1"/>
  <c r="E97" i="1"/>
  <c r="C97" i="1"/>
  <c r="F96" i="1"/>
  <c r="E96" i="1"/>
  <c r="C96" i="1"/>
  <c r="F95" i="1"/>
  <c r="E95" i="1"/>
  <c r="C95" i="1"/>
  <c r="F94" i="1"/>
  <c r="E94" i="1"/>
  <c r="C94" i="1"/>
  <c r="F93" i="1"/>
  <c r="E93" i="1"/>
  <c r="C93" i="1"/>
  <c r="F92" i="1"/>
  <c r="E92" i="1"/>
  <c r="C92" i="1"/>
  <c r="F91" i="1"/>
  <c r="E91" i="1"/>
  <c r="C91" i="1"/>
  <c r="F90" i="1"/>
  <c r="E90" i="1"/>
  <c r="C90" i="1"/>
  <c r="F89" i="1"/>
  <c r="E89" i="1"/>
  <c r="C89" i="1"/>
  <c r="F88" i="1"/>
  <c r="E88" i="1"/>
  <c r="C88" i="1"/>
  <c r="F87" i="1"/>
  <c r="E87" i="1"/>
  <c r="C87" i="1"/>
  <c r="F86" i="1"/>
  <c r="E86" i="1"/>
  <c r="C86" i="1"/>
  <c r="F85" i="1"/>
  <c r="E85" i="1"/>
  <c r="C85" i="1"/>
  <c r="F84" i="1"/>
  <c r="E84" i="1"/>
  <c r="C84" i="1"/>
  <c r="F83" i="1"/>
  <c r="E83" i="1"/>
  <c r="C83" i="1"/>
  <c r="F82" i="1"/>
  <c r="E82" i="1"/>
  <c r="C82" i="1"/>
  <c r="F81" i="1"/>
  <c r="E81" i="1"/>
  <c r="C81" i="1"/>
  <c r="F80" i="1"/>
  <c r="E80" i="1"/>
  <c r="C80" i="1"/>
  <c r="F79" i="1"/>
  <c r="E79" i="1"/>
  <c r="C79" i="1"/>
  <c r="F78" i="1"/>
  <c r="E78" i="1"/>
  <c r="C78" i="1"/>
  <c r="F77" i="1"/>
  <c r="E77" i="1"/>
  <c r="C77" i="1"/>
  <c r="F76" i="1"/>
  <c r="E76" i="1"/>
  <c r="C76" i="1"/>
  <c r="F75" i="1"/>
  <c r="E75" i="1"/>
  <c r="C75" i="1"/>
  <c r="F74" i="1"/>
  <c r="E74" i="1"/>
  <c r="C74" i="1"/>
  <c r="F73" i="1"/>
  <c r="E73" i="1"/>
  <c r="C73" i="1"/>
  <c r="F72" i="1"/>
  <c r="E72" i="1"/>
  <c r="C72" i="1"/>
  <c r="F71" i="1"/>
  <c r="E71" i="1"/>
  <c r="C71" i="1"/>
  <c r="F70" i="1"/>
  <c r="E70" i="1"/>
  <c r="C70" i="1"/>
  <c r="F69" i="1"/>
  <c r="E69" i="1"/>
  <c r="C69" i="1"/>
  <c r="F68" i="1"/>
  <c r="E68" i="1"/>
  <c r="C68" i="1"/>
  <c r="F67" i="1"/>
  <c r="E67" i="1"/>
  <c r="C67" i="1"/>
  <c r="F66" i="1"/>
  <c r="E66" i="1"/>
  <c r="C66" i="1"/>
  <c r="F65" i="1"/>
  <c r="E65" i="1"/>
  <c r="C65" i="1"/>
  <c r="F64" i="1"/>
  <c r="E64" i="1"/>
  <c r="C64" i="1"/>
  <c r="F63" i="1"/>
  <c r="E63" i="1"/>
  <c r="C63" i="1"/>
  <c r="F62" i="1"/>
  <c r="E62" i="1"/>
  <c r="C62" i="1"/>
  <c r="F61" i="1"/>
  <c r="E61" i="1"/>
  <c r="C61" i="1"/>
  <c r="F60" i="1"/>
  <c r="E60" i="1"/>
  <c r="C60" i="1"/>
  <c r="F59" i="1"/>
  <c r="E59" i="1"/>
  <c r="C59" i="1"/>
  <c r="F58" i="1"/>
  <c r="E58" i="1"/>
  <c r="C58" i="1"/>
  <c r="F57" i="1"/>
  <c r="E57" i="1"/>
  <c r="C57" i="1"/>
  <c r="F56" i="1"/>
  <c r="E56" i="1"/>
  <c r="C56" i="1"/>
  <c r="F55" i="1"/>
  <c r="E55" i="1"/>
  <c r="C55" i="1"/>
  <c r="F54" i="1"/>
  <c r="E54" i="1"/>
  <c r="C54" i="1"/>
  <c r="F53" i="1"/>
  <c r="E53" i="1"/>
  <c r="C53" i="1"/>
  <c r="F52" i="1"/>
  <c r="E52" i="1"/>
  <c r="C52" i="1"/>
  <c r="F51" i="1"/>
  <c r="E51" i="1"/>
  <c r="C51" i="1"/>
  <c r="F50" i="1"/>
  <c r="E50" i="1"/>
  <c r="C50" i="1"/>
  <c r="F49" i="1"/>
  <c r="E49" i="1"/>
  <c r="C49" i="1"/>
  <c r="F48" i="1"/>
  <c r="E48" i="1"/>
  <c r="C48" i="1"/>
  <c r="F47" i="1"/>
  <c r="E47" i="1"/>
  <c r="C47" i="1"/>
  <c r="F46" i="1"/>
  <c r="E46" i="1"/>
  <c r="C46" i="1"/>
  <c r="F45" i="1"/>
  <c r="E45" i="1"/>
  <c r="C45" i="1"/>
  <c r="F44" i="1"/>
  <c r="E44" i="1"/>
  <c r="C44" i="1"/>
  <c r="F43" i="1"/>
  <c r="E43" i="1"/>
  <c r="C43" i="1"/>
  <c r="F42" i="1"/>
  <c r="E42" i="1"/>
  <c r="C42" i="1"/>
  <c r="F41" i="1"/>
  <c r="E41" i="1"/>
  <c r="C41" i="1"/>
  <c r="F40" i="1"/>
  <c r="E40" i="1"/>
  <c r="C40" i="1"/>
  <c r="F39" i="1"/>
  <c r="E39" i="1"/>
  <c r="C39" i="1"/>
  <c r="F38" i="1"/>
  <c r="E38" i="1"/>
  <c r="C38" i="1"/>
  <c r="F37" i="1"/>
  <c r="E37" i="1"/>
  <c r="C37" i="1"/>
  <c r="F36" i="1"/>
  <c r="E36" i="1"/>
  <c r="C36" i="1"/>
  <c r="F35" i="1"/>
  <c r="E35" i="1"/>
  <c r="C35" i="1"/>
  <c r="F34" i="1"/>
  <c r="E34" i="1"/>
  <c r="C34" i="1"/>
  <c r="F33" i="1"/>
  <c r="E33" i="1"/>
  <c r="C33" i="1"/>
  <c r="F32" i="1"/>
  <c r="E32" i="1"/>
  <c r="C32" i="1"/>
  <c r="F31" i="1"/>
  <c r="E31" i="1"/>
  <c r="C31" i="1"/>
  <c r="F30" i="1"/>
  <c r="E30" i="1"/>
  <c r="C30" i="1"/>
  <c r="F29" i="1"/>
  <c r="E29" i="1"/>
  <c r="C29" i="1"/>
  <c r="F28" i="1"/>
  <c r="E28" i="1"/>
  <c r="C28" i="1"/>
  <c r="F27" i="1"/>
  <c r="E27" i="1"/>
  <c r="C27" i="1"/>
  <c r="F26" i="1"/>
  <c r="E26" i="1"/>
  <c r="C26" i="1"/>
  <c r="F25" i="1"/>
  <c r="E25" i="1"/>
  <c r="C25" i="1"/>
  <c r="F24" i="1"/>
  <c r="E24" i="1"/>
  <c r="C24" i="1"/>
  <c r="F23" i="1"/>
  <c r="E23" i="1"/>
  <c r="C23" i="1"/>
  <c r="F22" i="1"/>
  <c r="E22" i="1"/>
  <c r="C22" i="1"/>
  <c r="F21" i="1"/>
  <c r="E21" i="1"/>
  <c r="C21" i="1"/>
  <c r="F20" i="1"/>
  <c r="E20" i="1"/>
  <c r="C20" i="1"/>
  <c r="F19" i="1"/>
  <c r="E19" i="1"/>
  <c r="C19" i="1"/>
  <c r="F18" i="1"/>
  <c r="E18" i="1"/>
  <c r="C18" i="1"/>
  <c r="F17" i="1"/>
  <c r="E17" i="1"/>
  <c r="C17" i="1"/>
  <c r="F16" i="1"/>
  <c r="E16" i="1"/>
  <c r="C16" i="1"/>
  <c r="F15" i="1"/>
  <c r="E15" i="1"/>
  <c r="C15" i="1"/>
  <c r="F14" i="1"/>
  <c r="E14" i="1"/>
  <c r="C14" i="1"/>
  <c r="F13" i="1"/>
  <c r="E13" i="1"/>
  <c r="C13" i="1"/>
  <c r="F12" i="1"/>
  <c r="E12" i="1"/>
  <c r="C12" i="1"/>
  <c r="F11" i="1"/>
  <c r="E11" i="1"/>
  <c r="C11" i="1"/>
  <c r="F10" i="1"/>
  <c r="E10" i="1"/>
  <c r="C10" i="1"/>
  <c r="F9" i="1"/>
  <c r="E9" i="1"/>
  <c r="C9" i="1"/>
  <c r="F8" i="1"/>
  <c r="E8" i="1"/>
  <c r="C8" i="1"/>
  <c r="F7" i="1"/>
  <c r="E7" i="1"/>
  <c r="C7" i="1"/>
  <c r="F6" i="1"/>
  <c r="E6" i="1"/>
  <c r="C6" i="1"/>
  <c r="F5" i="1"/>
  <c r="E5" i="1"/>
  <c r="C5" i="1"/>
  <c r="F4" i="1"/>
  <c r="E4" i="1"/>
  <c r="C4" i="1"/>
  <c r="F3" i="1"/>
  <c r="E3" i="1"/>
  <c r="C3" i="1"/>
</calcChain>
</file>

<file path=xl/sharedStrings.xml><?xml version="1.0" encoding="utf-8"?>
<sst xmlns="http://schemas.openxmlformats.org/spreadsheetml/2006/main" count="232" uniqueCount="107">
  <si>
    <t>序号</t>
  </si>
  <si>
    <t>岗位名称</t>
  </si>
  <si>
    <t>姓名</t>
  </si>
  <si>
    <t>身份证号码</t>
  </si>
  <si>
    <t>最高学历</t>
  </si>
  <si>
    <t>所学专业</t>
  </si>
  <si>
    <t>加分</t>
  </si>
  <si>
    <t>基层服务岗位1</t>
  </si>
  <si>
    <t>460001****0311</t>
  </si>
  <si>
    <t>460035****0027</t>
  </si>
  <si>
    <t>469029****2524</t>
  </si>
  <si>
    <t>460035****0017</t>
  </si>
  <si>
    <t>469029****3028</t>
  </si>
  <si>
    <t>460035****0029</t>
  </si>
  <si>
    <t>460035****2327</t>
  </si>
  <si>
    <t>460035****1323</t>
  </si>
  <si>
    <t>460035****0023</t>
  </si>
  <si>
    <t>460035****2324</t>
  </si>
  <si>
    <t>460035****2129</t>
  </si>
  <si>
    <t>460035****1137</t>
  </si>
  <si>
    <t>460035****1126</t>
  </si>
  <si>
    <t>460035****2522</t>
  </si>
  <si>
    <t>460035****2312</t>
  </si>
  <si>
    <t>460035****2524</t>
  </si>
  <si>
    <t>460035****002X</t>
  </si>
  <si>
    <t>460035****0028</t>
  </si>
  <si>
    <t>469029****2123</t>
  </si>
  <si>
    <t>469029****0426</t>
  </si>
  <si>
    <t>460035****0424</t>
  </si>
  <si>
    <t>460035****042X</t>
  </si>
  <si>
    <t>460035****0946</t>
  </si>
  <si>
    <t>460035****2521</t>
  </si>
  <si>
    <t>460200****4445</t>
  </si>
  <si>
    <t>460035****1924</t>
  </si>
  <si>
    <t>460035****0927</t>
  </si>
  <si>
    <t>460035****1114</t>
  </si>
  <si>
    <t>460035****0428</t>
  </si>
  <si>
    <t>469029****3226</t>
  </si>
  <si>
    <t>460035****0229</t>
  </si>
  <si>
    <t>460035****0024</t>
  </si>
  <si>
    <t>460035****192X</t>
  </si>
  <si>
    <t>460035****2123</t>
  </si>
  <si>
    <t>460035****1118</t>
  </si>
  <si>
    <t>460035****1920</t>
  </si>
  <si>
    <t>基层服务岗位3</t>
  </si>
  <si>
    <t>460035****2510</t>
  </si>
  <si>
    <t>460035****0411</t>
  </si>
  <si>
    <t>460035****3228</t>
  </si>
  <si>
    <t>460035****001X</t>
  </si>
  <si>
    <t>460035****2317</t>
  </si>
  <si>
    <t>460032****0819</t>
  </si>
  <si>
    <t>460035****0612</t>
  </si>
  <si>
    <t>基层服务岗位5</t>
  </si>
  <si>
    <t>460035****1526</t>
  </si>
  <si>
    <t>460035****0018</t>
  </si>
  <si>
    <t>460035****0010</t>
  </si>
  <si>
    <t>460035****1128</t>
  </si>
  <si>
    <t>460035****2529</t>
  </si>
  <si>
    <t>460035****0225</t>
  </si>
  <si>
    <t>522625****1148</t>
  </si>
  <si>
    <t>460035****0420</t>
  </si>
  <si>
    <t>420281****1944</t>
  </si>
  <si>
    <t>469029****3020</t>
  </si>
  <si>
    <t>460200****5124</t>
  </si>
  <si>
    <t>460035****0920</t>
  </si>
  <si>
    <t>460035****1724</t>
  </si>
  <si>
    <t>460035****0924</t>
  </si>
  <si>
    <t>460035****2321</t>
  </si>
  <si>
    <t>460035****0925</t>
  </si>
  <si>
    <t>230502****0927</t>
  </si>
  <si>
    <t>460025****1221</t>
  </si>
  <si>
    <t>460035****1921</t>
  </si>
  <si>
    <t>460035****0628</t>
  </si>
  <si>
    <t>460035****1928</t>
  </si>
  <si>
    <t>460035****1130</t>
  </si>
  <si>
    <t>460035****1324</t>
  </si>
  <si>
    <t>460035****3223</t>
  </si>
  <si>
    <t>460035****072X</t>
  </si>
  <si>
    <t>460035****1940</t>
  </si>
  <si>
    <t>469029****2526</t>
  </si>
  <si>
    <t>基层服务岗位7</t>
  </si>
  <si>
    <t>460035****3224</t>
  </si>
  <si>
    <t>460035****0013</t>
  </si>
  <si>
    <t>460035****0021</t>
  </si>
  <si>
    <t>469029****0923</t>
  </si>
  <si>
    <t>460035****2323</t>
  </si>
  <si>
    <t>469029****2523</t>
  </si>
  <si>
    <t>460035****2920</t>
  </si>
  <si>
    <t>460035****0922</t>
  </si>
  <si>
    <t>460035****2124</t>
  </si>
  <si>
    <t>460035****1127</t>
  </si>
  <si>
    <t>460035****022X</t>
  </si>
  <si>
    <t>460035****2120</t>
  </si>
  <si>
    <t>460035****3049</t>
  </si>
  <si>
    <t>441423****0442</t>
  </si>
  <si>
    <t>460035****0222</t>
  </si>
  <si>
    <t>460035****2542</t>
  </si>
  <si>
    <t>460035****3227</t>
  </si>
  <si>
    <t>460035****234X</t>
  </si>
  <si>
    <t>460035****0221</t>
  </si>
  <si>
    <t>460035****1120</t>
  </si>
  <si>
    <t>460035****1719</t>
  </si>
  <si>
    <t>460035****0228</t>
  </si>
  <si>
    <t>460035****1149</t>
  </si>
  <si>
    <t>460035****0016</t>
  </si>
  <si>
    <t>460030****5728</t>
  </si>
  <si>
    <t>保亭黎族苗族自治县2022年招聘高校毕业生到基层工作加分人员名单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</si>
</sst>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4"/>
  <sheetViews>
    <sheetView tabSelected="1" workbookViewId="0">
      <selection activeCell="I3" sqref="I3"/>
    </sheetView>
  </sheetViews>
  <sheetFormatPr defaultColWidth="9" defaultRowHeight="14.4" x14ac:dyDescent="0.25"/>
  <cols>
    <col min="1" max="1" width="5.109375" style="2" customWidth="1"/>
    <col min="2" max="2" width="14" style="2" customWidth="1"/>
    <col min="3" max="3" width="7" style="2" customWidth="1"/>
    <col min="4" max="4" width="16" style="2" customWidth="1"/>
    <col min="5" max="5" width="8.88671875" style="2" customWidth="1"/>
    <col min="6" max="6" width="28.6640625" style="2" customWidth="1"/>
    <col min="7" max="7" width="5.109375" style="2" customWidth="1"/>
    <col min="8" max="16384" width="9" style="1"/>
  </cols>
  <sheetData>
    <row r="1" spans="1:7" ht="30" customHeight="1" x14ac:dyDescent="0.25">
      <c r="A1" s="4" t="s">
        <v>106</v>
      </c>
      <c r="B1" s="3"/>
      <c r="C1" s="3"/>
      <c r="D1" s="3"/>
      <c r="E1" s="3"/>
      <c r="F1" s="3"/>
      <c r="G1" s="3"/>
    </row>
    <row r="2" spans="1:7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25">
      <c r="A3" s="2">
        <v>1</v>
      </c>
      <c r="B3" s="2" t="s">
        <v>7</v>
      </c>
      <c r="C3" s="2" t="str">
        <f>"刘硕文"</f>
        <v>刘硕文</v>
      </c>
      <c r="D3" s="2" t="s">
        <v>8</v>
      </c>
      <c r="E3" s="2" t="str">
        <f t="shared" ref="E3:E20" si="0">"本科"</f>
        <v>本科</v>
      </c>
      <c r="F3" s="2" t="str">
        <f t="shared" ref="F3:F10" si="1">"财务管理"</f>
        <v>财务管理</v>
      </c>
      <c r="G3" s="2">
        <v>5</v>
      </c>
    </row>
    <row r="4" spans="1:7" x14ac:dyDescent="0.25">
      <c r="A4" s="2">
        <v>2</v>
      </c>
      <c r="B4" s="2" t="s">
        <v>7</v>
      </c>
      <c r="C4" s="2" t="str">
        <f>"魏晴晴"</f>
        <v>魏晴晴</v>
      </c>
      <c r="D4" s="2" t="s">
        <v>9</v>
      </c>
      <c r="E4" s="2" t="str">
        <f t="shared" si="0"/>
        <v>本科</v>
      </c>
      <c r="F4" s="2" t="str">
        <f t="shared" si="1"/>
        <v>财务管理</v>
      </c>
      <c r="G4" s="2">
        <v>5</v>
      </c>
    </row>
    <row r="5" spans="1:7" x14ac:dyDescent="0.25">
      <c r="A5" s="2">
        <v>3</v>
      </c>
      <c r="B5" s="2" t="s">
        <v>7</v>
      </c>
      <c r="C5" s="2" t="str">
        <f>"宁秋"</f>
        <v>宁秋</v>
      </c>
      <c r="D5" s="2" t="s">
        <v>10</v>
      </c>
      <c r="E5" s="2" t="str">
        <f t="shared" si="0"/>
        <v>本科</v>
      </c>
      <c r="F5" s="2" t="str">
        <f t="shared" si="1"/>
        <v>财务管理</v>
      </c>
      <c r="G5" s="2">
        <v>5</v>
      </c>
    </row>
    <row r="6" spans="1:7" x14ac:dyDescent="0.25">
      <c r="A6" s="2">
        <v>4</v>
      </c>
      <c r="B6" s="2" t="s">
        <v>7</v>
      </c>
      <c r="C6" s="2" t="str">
        <f>"韦良宗"</f>
        <v>韦良宗</v>
      </c>
      <c r="D6" s="2" t="s">
        <v>11</v>
      </c>
      <c r="E6" s="2" t="str">
        <f t="shared" si="0"/>
        <v>本科</v>
      </c>
      <c r="F6" s="2" t="str">
        <f t="shared" si="1"/>
        <v>财务管理</v>
      </c>
      <c r="G6" s="2">
        <v>5</v>
      </c>
    </row>
    <row r="7" spans="1:7" x14ac:dyDescent="0.25">
      <c r="A7" s="2">
        <v>5</v>
      </c>
      <c r="B7" s="2" t="s">
        <v>7</v>
      </c>
      <c r="C7" s="2" t="str">
        <f>"吉佳敏"</f>
        <v>吉佳敏</v>
      </c>
      <c r="D7" s="2" t="s">
        <v>12</v>
      </c>
      <c r="E7" s="2" t="str">
        <f t="shared" si="0"/>
        <v>本科</v>
      </c>
      <c r="F7" s="2" t="str">
        <f t="shared" si="1"/>
        <v>财务管理</v>
      </c>
      <c r="G7" s="2">
        <v>5</v>
      </c>
    </row>
    <row r="8" spans="1:7" x14ac:dyDescent="0.25">
      <c r="A8" s="2">
        <v>6</v>
      </c>
      <c r="B8" s="2" t="s">
        <v>7</v>
      </c>
      <c r="C8" s="2" t="str">
        <f>"陈琳熠"</f>
        <v>陈琳熠</v>
      </c>
      <c r="D8" s="2" t="s">
        <v>13</v>
      </c>
      <c r="E8" s="2" t="str">
        <f t="shared" si="0"/>
        <v>本科</v>
      </c>
      <c r="F8" s="2" t="str">
        <f t="shared" si="1"/>
        <v>财务管理</v>
      </c>
      <c r="G8" s="2">
        <v>5</v>
      </c>
    </row>
    <row r="9" spans="1:7" x14ac:dyDescent="0.25">
      <c r="A9" s="2">
        <v>7</v>
      </c>
      <c r="B9" s="2" t="s">
        <v>7</v>
      </c>
      <c r="C9" s="2" t="str">
        <f>"曾祥慧"</f>
        <v>曾祥慧</v>
      </c>
      <c r="D9" s="2" t="s">
        <v>14</v>
      </c>
      <c r="E9" s="2" t="str">
        <f t="shared" si="0"/>
        <v>本科</v>
      </c>
      <c r="F9" s="2" t="str">
        <f t="shared" si="1"/>
        <v>财务管理</v>
      </c>
      <c r="G9" s="2">
        <v>5</v>
      </c>
    </row>
    <row r="10" spans="1:7" x14ac:dyDescent="0.25">
      <c r="A10" s="2">
        <v>8</v>
      </c>
      <c r="B10" s="2" t="s">
        <v>7</v>
      </c>
      <c r="C10" s="2" t="str">
        <f>"潘国花"</f>
        <v>潘国花</v>
      </c>
      <c r="D10" s="2" t="s">
        <v>15</v>
      </c>
      <c r="E10" s="2" t="str">
        <f t="shared" si="0"/>
        <v>本科</v>
      </c>
      <c r="F10" s="2" t="str">
        <f t="shared" si="1"/>
        <v>财务管理</v>
      </c>
      <c r="G10" s="2">
        <v>5</v>
      </c>
    </row>
    <row r="11" spans="1:7" x14ac:dyDescent="0.25">
      <c r="A11" s="2">
        <v>9</v>
      </c>
      <c r="B11" s="2" t="s">
        <v>7</v>
      </c>
      <c r="C11" s="2" t="str">
        <f>"凌强"</f>
        <v>凌强</v>
      </c>
      <c r="D11" s="2" t="s">
        <v>16</v>
      </c>
      <c r="E11" s="2" t="str">
        <f t="shared" si="0"/>
        <v>本科</v>
      </c>
      <c r="F11" s="2" t="str">
        <f>"会计电算化"</f>
        <v>会计电算化</v>
      </c>
      <c r="G11" s="2">
        <v>5</v>
      </c>
    </row>
    <row r="12" spans="1:7" x14ac:dyDescent="0.25">
      <c r="A12" s="2">
        <v>10</v>
      </c>
      <c r="B12" s="2" t="s">
        <v>7</v>
      </c>
      <c r="C12" s="2" t="str">
        <f>"曾伊"</f>
        <v>曾伊</v>
      </c>
      <c r="D12" s="2" t="s">
        <v>17</v>
      </c>
      <c r="E12" s="2" t="str">
        <f t="shared" si="0"/>
        <v>本科</v>
      </c>
      <c r="F12" s="2" t="str">
        <f t="shared" ref="F12:F20" si="2">"会计学"</f>
        <v>会计学</v>
      </c>
      <c r="G12" s="2">
        <v>5</v>
      </c>
    </row>
    <row r="13" spans="1:7" x14ac:dyDescent="0.25">
      <c r="A13" s="2">
        <v>11</v>
      </c>
      <c r="B13" s="2" t="s">
        <v>7</v>
      </c>
      <c r="C13" s="2" t="str">
        <f>"王杨玉"</f>
        <v>王杨玉</v>
      </c>
      <c r="D13" s="2" t="s">
        <v>18</v>
      </c>
      <c r="E13" s="2" t="str">
        <f t="shared" si="0"/>
        <v>本科</v>
      </c>
      <c r="F13" s="2" t="str">
        <f t="shared" si="2"/>
        <v>会计学</v>
      </c>
      <c r="G13" s="2">
        <v>5</v>
      </c>
    </row>
    <row r="14" spans="1:7" x14ac:dyDescent="0.25">
      <c r="A14" s="2">
        <v>12</v>
      </c>
      <c r="B14" s="2" t="s">
        <v>7</v>
      </c>
      <c r="C14" s="2" t="str">
        <f>"黄彬洵"</f>
        <v>黄彬洵</v>
      </c>
      <c r="D14" s="2" t="s">
        <v>19</v>
      </c>
      <c r="E14" s="2" t="str">
        <f t="shared" si="0"/>
        <v>本科</v>
      </c>
      <c r="F14" s="2" t="str">
        <f t="shared" si="2"/>
        <v>会计学</v>
      </c>
      <c r="G14" s="2">
        <v>5</v>
      </c>
    </row>
    <row r="15" spans="1:7" x14ac:dyDescent="0.25">
      <c r="A15" s="2">
        <v>13</v>
      </c>
      <c r="B15" s="2" t="s">
        <v>7</v>
      </c>
      <c r="C15" s="2" t="str">
        <f>"陈丽云"</f>
        <v>陈丽云</v>
      </c>
      <c r="D15" s="2" t="s">
        <v>20</v>
      </c>
      <c r="E15" s="2" t="str">
        <f t="shared" si="0"/>
        <v>本科</v>
      </c>
      <c r="F15" s="2" t="str">
        <f t="shared" si="2"/>
        <v>会计学</v>
      </c>
      <c r="G15" s="2">
        <v>5</v>
      </c>
    </row>
    <row r="16" spans="1:7" x14ac:dyDescent="0.25">
      <c r="A16" s="2">
        <v>14</v>
      </c>
      <c r="B16" s="2" t="s">
        <v>7</v>
      </c>
      <c r="C16" s="2" t="str">
        <f>"黄晓芬"</f>
        <v>黄晓芬</v>
      </c>
      <c r="D16" s="2" t="s">
        <v>21</v>
      </c>
      <c r="E16" s="2" t="str">
        <f t="shared" si="0"/>
        <v>本科</v>
      </c>
      <c r="F16" s="2" t="str">
        <f t="shared" si="2"/>
        <v>会计学</v>
      </c>
      <c r="G16" s="2">
        <v>5</v>
      </c>
    </row>
    <row r="17" spans="1:7" x14ac:dyDescent="0.25">
      <c r="A17" s="2">
        <v>15</v>
      </c>
      <c r="B17" s="2" t="s">
        <v>7</v>
      </c>
      <c r="C17" s="2" t="str">
        <f>"邢增智"</f>
        <v>邢增智</v>
      </c>
      <c r="D17" s="2" t="s">
        <v>22</v>
      </c>
      <c r="E17" s="2" t="str">
        <f t="shared" si="0"/>
        <v>本科</v>
      </c>
      <c r="F17" s="2" t="str">
        <f t="shared" si="2"/>
        <v>会计学</v>
      </c>
      <c r="G17" s="2">
        <v>5</v>
      </c>
    </row>
    <row r="18" spans="1:7" x14ac:dyDescent="0.25">
      <c r="A18" s="2">
        <v>16</v>
      </c>
      <c r="B18" s="2" t="s">
        <v>7</v>
      </c>
      <c r="C18" s="2" t="str">
        <f>"符雪倩"</f>
        <v>符雪倩</v>
      </c>
      <c r="D18" s="2" t="s">
        <v>23</v>
      </c>
      <c r="E18" s="2" t="str">
        <f t="shared" si="0"/>
        <v>本科</v>
      </c>
      <c r="F18" s="2" t="str">
        <f t="shared" si="2"/>
        <v>会计学</v>
      </c>
      <c r="G18" s="2">
        <v>5</v>
      </c>
    </row>
    <row r="19" spans="1:7" x14ac:dyDescent="0.25">
      <c r="A19" s="2">
        <v>17</v>
      </c>
      <c r="B19" s="2" t="s">
        <v>7</v>
      </c>
      <c r="C19" s="2" t="str">
        <f>"钟语嫣"</f>
        <v>钟语嫣</v>
      </c>
      <c r="D19" s="2" t="s">
        <v>24</v>
      </c>
      <c r="E19" s="2" t="str">
        <f t="shared" si="0"/>
        <v>本科</v>
      </c>
      <c r="F19" s="2" t="str">
        <f t="shared" si="2"/>
        <v>会计学</v>
      </c>
      <c r="G19" s="2">
        <v>5</v>
      </c>
    </row>
    <row r="20" spans="1:7" x14ac:dyDescent="0.25">
      <c r="A20" s="2">
        <v>18</v>
      </c>
      <c r="B20" s="2" t="s">
        <v>7</v>
      </c>
      <c r="C20" s="2" t="str">
        <f>"梅姗姗"</f>
        <v>梅姗姗</v>
      </c>
      <c r="D20" s="2" t="s">
        <v>25</v>
      </c>
      <c r="E20" s="2" t="str">
        <f t="shared" si="0"/>
        <v>本科</v>
      </c>
      <c r="F20" s="2" t="str">
        <f t="shared" si="2"/>
        <v>会计学</v>
      </c>
      <c r="G20" s="2">
        <v>5</v>
      </c>
    </row>
    <row r="21" spans="1:7" x14ac:dyDescent="0.25">
      <c r="A21" s="2">
        <v>19</v>
      </c>
      <c r="B21" s="2" t="s">
        <v>7</v>
      </c>
      <c r="C21" s="2" t="str">
        <f>"黄连春"</f>
        <v>黄连春</v>
      </c>
      <c r="D21" s="2" t="s">
        <v>26</v>
      </c>
      <c r="E21" s="2" t="str">
        <f t="shared" ref="E21:E40" si="3">"专科"</f>
        <v>专科</v>
      </c>
      <c r="F21" s="2" t="str">
        <f t="shared" ref="F21:F26" si="4">"财务管理"</f>
        <v>财务管理</v>
      </c>
      <c r="G21" s="2">
        <v>5</v>
      </c>
    </row>
    <row r="22" spans="1:7" x14ac:dyDescent="0.25">
      <c r="A22" s="2">
        <v>20</v>
      </c>
      <c r="B22" s="2" t="s">
        <v>7</v>
      </c>
      <c r="C22" s="2" t="str">
        <f>"王青燕"</f>
        <v>王青燕</v>
      </c>
      <c r="D22" s="2" t="s">
        <v>27</v>
      </c>
      <c r="E22" s="2" t="str">
        <f t="shared" si="3"/>
        <v>专科</v>
      </c>
      <c r="F22" s="2" t="str">
        <f t="shared" si="4"/>
        <v>财务管理</v>
      </c>
      <c r="G22" s="2">
        <v>5</v>
      </c>
    </row>
    <row r="23" spans="1:7" x14ac:dyDescent="0.25">
      <c r="A23" s="2">
        <v>21</v>
      </c>
      <c r="B23" s="2" t="s">
        <v>7</v>
      </c>
      <c r="C23" s="2" t="str">
        <f>"林爱桥"</f>
        <v>林爱桥</v>
      </c>
      <c r="D23" s="2" t="s">
        <v>28</v>
      </c>
      <c r="E23" s="2" t="str">
        <f t="shared" si="3"/>
        <v>专科</v>
      </c>
      <c r="F23" s="2" t="str">
        <f t="shared" si="4"/>
        <v>财务管理</v>
      </c>
      <c r="G23" s="2">
        <v>5</v>
      </c>
    </row>
    <row r="24" spans="1:7" x14ac:dyDescent="0.25">
      <c r="A24" s="2">
        <v>22</v>
      </c>
      <c r="B24" s="2" t="s">
        <v>7</v>
      </c>
      <c r="C24" s="2" t="str">
        <f>"林晓悦"</f>
        <v>林晓悦</v>
      </c>
      <c r="D24" s="2" t="s">
        <v>29</v>
      </c>
      <c r="E24" s="2" t="str">
        <f t="shared" si="3"/>
        <v>专科</v>
      </c>
      <c r="F24" s="2" t="str">
        <f t="shared" si="4"/>
        <v>财务管理</v>
      </c>
      <c r="G24" s="2">
        <v>5</v>
      </c>
    </row>
    <row r="25" spans="1:7" x14ac:dyDescent="0.25">
      <c r="A25" s="2">
        <v>23</v>
      </c>
      <c r="B25" s="2" t="s">
        <v>7</v>
      </c>
      <c r="C25" s="2" t="str">
        <f>"王雨思"</f>
        <v>王雨思</v>
      </c>
      <c r="D25" s="2" t="s">
        <v>28</v>
      </c>
      <c r="E25" s="2" t="str">
        <f t="shared" si="3"/>
        <v>专科</v>
      </c>
      <c r="F25" s="2" t="str">
        <f t="shared" si="4"/>
        <v>财务管理</v>
      </c>
      <c r="G25" s="2">
        <v>5</v>
      </c>
    </row>
    <row r="26" spans="1:7" x14ac:dyDescent="0.25">
      <c r="A26" s="2">
        <v>24</v>
      </c>
      <c r="B26" s="2" t="s">
        <v>7</v>
      </c>
      <c r="C26" s="2" t="str">
        <f>"何静"</f>
        <v>何静</v>
      </c>
      <c r="D26" s="2" t="s">
        <v>30</v>
      </c>
      <c r="E26" s="2" t="str">
        <f t="shared" si="3"/>
        <v>专科</v>
      </c>
      <c r="F26" s="2" t="str">
        <f t="shared" si="4"/>
        <v>财务管理</v>
      </c>
      <c r="G26" s="2">
        <v>5</v>
      </c>
    </row>
    <row r="27" spans="1:7" x14ac:dyDescent="0.25">
      <c r="A27" s="2">
        <v>25</v>
      </c>
      <c r="B27" s="2" t="s">
        <v>7</v>
      </c>
      <c r="C27" s="2" t="str">
        <f>"黄欣欣"</f>
        <v>黄欣欣</v>
      </c>
      <c r="D27" s="2" t="s">
        <v>31</v>
      </c>
      <c r="E27" s="2" t="str">
        <f t="shared" si="3"/>
        <v>专科</v>
      </c>
      <c r="F27" s="2" t="str">
        <f t="shared" ref="F27:F36" si="5">"会计"</f>
        <v>会计</v>
      </c>
      <c r="G27" s="2">
        <v>5</v>
      </c>
    </row>
    <row r="28" spans="1:7" x14ac:dyDescent="0.25">
      <c r="A28" s="2">
        <v>26</v>
      </c>
      <c r="B28" s="2" t="s">
        <v>7</v>
      </c>
      <c r="C28" s="2" t="str">
        <f>"王玉婷"</f>
        <v>王玉婷</v>
      </c>
      <c r="D28" s="2" t="s">
        <v>32</v>
      </c>
      <c r="E28" s="2" t="str">
        <f t="shared" si="3"/>
        <v>专科</v>
      </c>
      <c r="F28" s="2" t="str">
        <f t="shared" si="5"/>
        <v>会计</v>
      </c>
      <c r="G28" s="2">
        <v>5</v>
      </c>
    </row>
    <row r="29" spans="1:7" x14ac:dyDescent="0.25">
      <c r="A29" s="2">
        <v>27</v>
      </c>
      <c r="B29" s="2" t="s">
        <v>7</v>
      </c>
      <c r="C29" s="2" t="str">
        <f>"蔡筱媛"</f>
        <v>蔡筱媛</v>
      </c>
      <c r="D29" s="2" t="s">
        <v>33</v>
      </c>
      <c r="E29" s="2" t="str">
        <f t="shared" si="3"/>
        <v>专科</v>
      </c>
      <c r="F29" s="2" t="str">
        <f t="shared" si="5"/>
        <v>会计</v>
      </c>
      <c r="G29" s="2">
        <v>5</v>
      </c>
    </row>
    <row r="30" spans="1:7" x14ac:dyDescent="0.25">
      <c r="A30" s="2">
        <v>28</v>
      </c>
      <c r="B30" s="2" t="s">
        <v>7</v>
      </c>
      <c r="C30" s="2" t="str">
        <f>"刘旺"</f>
        <v>刘旺</v>
      </c>
      <c r="D30" s="2" t="s">
        <v>11</v>
      </c>
      <c r="E30" s="2" t="str">
        <f t="shared" si="3"/>
        <v>专科</v>
      </c>
      <c r="F30" s="2" t="str">
        <f t="shared" si="5"/>
        <v>会计</v>
      </c>
      <c r="G30" s="2">
        <v>5</v>
      </c>
    </row>
    <row r="31" spans="1:7" x14ac:dyDescent="0.25">
      <c r="A31" s="2">
        <v>29</v>
      </c>
      <c r="B31" s="2" t="s">
        <v>7</v>
      </c>
      <c r="C31" s="2" t="str">
        <f>"林钰惜"</f>
        <v>林钰惜</v>
      </c>
      <c r="D31" s="2" t="s">
        <v>34</v>
      </c>
      <c r="E31" s="2" t="str">
        <f t="shared" si="3"/>
        <v>专科</v>
      </c>
      <c r="F31" s="2" t="str">
        <f t="shared" si="5"/>
        <v>会计</v>
      </c>
      <c r="G31" s="2">
        <v>5</v>
      </c>
    </row>
    <row r="32" spans="1:7" x14ac:dyDescent="0.25">
      <c r="A32" s="2">
        <v>30</v>
      </c>
      <c r="B32" s="2" t="s">
        <v>7</v>
      </c>
      <c r="C32" s="2" t="str">
        <f>"禤达龙"</f>
        <v>禤达龙</v>
      </c>
      <c r="D32" s="2" t="s">
        <v>35</v>
      </c>
      <c r="E32" s="2" t="str">
        <f t="shared" si="3"/>
        <v>专科</v>
      </c>
      <c r="F32" s="2" t="str">
        <f t="shared" si="5"/>
        <v>会计</v>
      </c>
      <c r="G32" s="2">
        <v>5</v>
      </c>
    </row>
    <row r="33" spans="1:7" x14ac:dyDescent="0.25">
      <c r="A33" s="2">
        <v>31</v>
      </c>
      <c r="B33" s="2" t="s">
        <v>7</v>
      </c>
      <c r="C33" s="2" t="str">
        <f>"蒋琼丽"</f>
        <v>蒋琼丽</v>
      </c>
      <c r="D33" s="2" t="s">
        <v>36</v>
      </c>
      <c r="E33" s="2" t="str">
        <f t="shared" si="3"/>
        <v>专科</v>
      </c>
      <c r="F33" s="2" t="str">
        <f t="shared" si="5"/>
        <v>会计</v>
      </c>
      <c r="G33" s="2">
        <v>5</v>
      </c>
    </row>
    <row r="34" spans="1:7" x14ac:dyDescent="0.25">
      <c r="A34" s="2">
        <v>32</v>
      </c>
      <c r="B34" s="2" t="s">
        <v>7</v>
      </c>
      <c r="C34" s="2" t="str">
        <f>"胡志学"</f>
        <v>胡志学</v>
      </c>
      <c r="D34" s="2" t="s">
        <v>37</v>
      </c>
      <c r="E34" s="2" t="str">
        <f t="shared" si="3"/>
        <v>专科</v>
      </c>
      <c r="F34" s="2" t="str">
        <f t="shared" si="5"/>
        <v>会计</v>
      </c>
      <c r="G34" s="2">
        <v>5</v>
      </c>
    </row>
    <row r="35" spans="1:7" x14ac:dyDescent="0.25">
      <c r="A35" s="2">
        <v>33</v>
      </c>
      <c r="B35" s="2" t="s">
        <v>7</v>
      </c>
      <c r="C35" s="2" t="str">
        <f>"左佳莹"</f>
        <v>左佳莹</v>
      </c>
      <c r="D35" s="2" t="s">
        <v>38</v>
      </c>
      <c r="E35" s="2" t="str">
        <f t="shared" si="3"/>
        <v>专科</v>
      </c>
      <c r="F35" s="2" t="str">
        <f t="shared" si="5"/>
        <v>会计</v>
      </c>
      <c r="G35" s="2">
        <v>5</v>
      </c>
    </row>
    <row r="36" spans="1:7" x14ac:dyDescent="0.25">
      <c r="A36" s="2">
        <v>34</v>
      </c>
      <c r="B36" s="2" t="s">
        <v>7</v>
      </c>
      <c r="C36" s="2" t="str">
        <f>"洪语"</f>
        <v>洪语</v>
      </c>
      <c r="D36" s="2" t="s">
        <v>39</v>
      </c>
      <c r="E36" s="2" t="str">
        <f t="shared" si="3"/>
        <v>专科</v>
      </c>
      <c r="F36" s="2" t="str">
        <f t="shared" si="5"/>
        <v>会计</v>
      </c>
      <c r="G36" s="2">
        <v>5</v>
      </c>
    </row>
    <row r="37" spans="1:7" x14ac:dyDescent="0.25">
      <c r="A37" s="2">
        <v>35</v>
      </c>
      <c r="B37" s="2" t="s">
        <v>7</v>
      </c>
      <c r="C37" s="2" t="str">
        <f>"黄霞"</f>
        <v>黄霞</v>
      </c>
      <c r="D37" s="2" t="s">
        <v>40</v>
      </c>
      <c r="E37" s="2" t="str">
        <f t="shared" si="3"/>
        <v>专科</v>
      </c>
      <c r="F37" s="2" t="str">
        <f>"会计(会计与统计核算方向）"</f>
        <v>会计(会计与统计核算方向）</v>
      </c>
      <c r="G37" s="2">
        <v>5</v>
      </c>
    </row>
    <row r="38" spans="1:7" x14ac:dyDescent="0.25">
      <c r="A38" s="2">
        <v>36</v>
      </c>
      <c r="B38" s="2" t="s">
        <v>7</v>
      </c>
      <c r="C38" s="2" t="str">
        <f>"黄丽妹"</f>
        <v>黄丽妹</v>
      </c>
      <c r="D38" s="2" t="s">
        <v>41</v>
      </c>
      <c r="E38" s="2" t="str">
        <f t="shared" si="3"/>
        <v>专科</v>
      </c>
      <c r="F38" s="2" t="str">
        <f t="shared" ref="F38:F40" si="6">"会计电算化"</f>
        <v>会计电算化</v>
      </c>
      <c r="G38" s="2">
        <v>5</v>
      </c>
    </row>
    <row r="39" spans="1:7" x14ac:dyDescent="0.25">
      <c r="A39" s="2">
        <v>37</v>
      </c>
      <c r="B39" s="2" t="s">
        <v>7</v>
      </c>
      <c r="C39" s="2" t="str">
        <f>"时宁宁"</f>
        <v>时宁宁</v>
      </c>
      <c r="D39" s="2" t="s">
        <v>42</v>
      </c>
      <c r="E39" s="2" t="str">
        <f t="shared" si="3"/>
        <v>专科</v>
      </c>
      <c r="F39" s="2" t="str">
        <f t="shared" si="6"/>
        <v>会计电算化</v>
      </c>
      <c r="G39" s="2">
        <v>5</v>
      </c>
    </row>
    <row r="40" spans="1:7" x14ac:dyDescent="0.25">
      <c r="A40" s="2">
        <v>38</v>
      </c>
      <c r="B40" s="2" t="s">
        <v>7</v>
      </c>
      <c r="C40" s="2" t="str">
        <f>"吉伟信"</f>
        <v>吉伟信</v>
      </c>
      <c r="D40" s="2" t="s">
        <v>43</v>
      </c>
      <c r="E40" s="2" t="str">
        <f t="shared" si="3"/>
        <v>专科</v>
      </c>
      <c r="F40" s="2" t="str">
        <f t="shared" si="6"/>
        <v>会计电算化</v>
      </c>
      <c r="G40" s="2">
        <v>5</v>
      </c>
    </row>
    <row r="41" spans="1:7" x14ac:dyDescent="0.25">
      <c r="A41" s="2">
        <v>39</v>
      </c>
      <c r="B41" s="2" t="s">
        <v>44</v>
      </c>
      <c r="C41" s="2" t="str">
        <f>"陈佳慧"</f>
        <v>陈佳慧</v>
      </c>
      <c r="D41" s="2" t="s">
        <v>13</v>
      </c>
      <c r="E41" s="2" t="str">
        <f t="shared" ref="E41:E70" si="7">"本科"</f>
        <v>本科</v>
      </c>
      <c r="F41" s="2" t="str">
        <f>"城乡规划"</f>
        <v>城乡规划</v>
      </c>
      <c r="G41" s="2">
        <v>5</v>
      </c>
    </row>
    <row r="42" spans="1:7" x14ac:dyDescent="0.25">
      <c r="A42" s="2">
        <v>40</v>
      </c>
      <c r="B42" s="2" t="s">
        <v>44</v>
      </c>
      <c r="C42" s="2" t="str">
        <f>"文欢"</f>
        <v>文欢</v>
      </c>
      <c r="D42" s="2" t="s">
        <v>45</v>
      </c>
      <c r="E42" s="2" t="str">
        <f t="shared" si="7"/>
        <v>本科</v>
      </c>
      <c r="F42" s="2" t="str">
        <f>"风景园林(园林工程技术方向）"</f>
        <v>风景园林(园林工程技术方向）</v>
      </c>
      <c r="G42" s="2">
        <v>5</v>
      </c>
    </row>
    <row r="43" spans="1:7" x14ac:dyDescent="0.25">
      <c r="A43" s="2">
        <v>41</v>
      </c>
      <c r="B43" s="2" t="s">
        <v>44</v>
      </c>
      <c r="C43" s="2" t="str">
        <f>"王林"</f>
        <v>王林</v>
      </c>
      <c r="D43" s="2" t="s">
        <v>46</v>
      </c>
      <c r="E43" s="2" t="str">
        <f t="shared" si="7"/>
        <v>本科</v>
      </c>
      <c r="F43" s="2" t="str">
        <f>"建筑学"</f>
        <v>建筑学</v>
      </c>
      <c r="G43" s="2">
        <v>5</v>
      </c>
    </row>
    <row r="44" spans="1:7" x14ac:dyDescent="0.25">
      <c r="A44" s="2">
        <v>42</v>
      </c>
      <c r="B44" s="2" t="s">
        <v>44</v>
      </c>
      <c r="C44" s="2" t="str">
        <f>"陈雪妮"</f>
        <v>陈雪妮</v>
      </c>
      <c r="D44" s="2" t="s">
        <v>47</v>
      </c>
      <c r="E44" s="2" t="str">
        <f t="shared" si="7"/>
        <v>本科</v>
      </c>
      <c r="F44" s="2" t="str">
        <f>"建筑学"</f>
        <v>建筑学</v>
      </c>
      <c r="G44" s="2">
        <v>5</v>
      </c>
    </row>
    <row r="45" spans="1:7" x14ac:dyDescent="0.25">
      <c r="A45" s="2">
        <v>43</v>
      </c>
      <c r="B45" s="2" t="s">
        <v>44</v>
      </c>
      <c r="C45" s="2" t="str">
        <f>"周岁峥"</f>
        <v>周岁峥</v>
      </c>
      <c r="D45" s="2" t="s">
        <v>48</v>
      </c>
      <c r="E45" s="2" t="str">
        <f t="shared" si="7"/>
        <v>本科</v>
      </c>
      <c r="F45" s="2" t="str">
        <f t="shared" ref="F45:F48" si="8">"土木工程"</f>
        <v>土木工程</v>
      </c>
      <c r="G45" s="2">
        <v>5</v>
      </c>
    </row>
    <row r="46" spans="1:7" x14ac:dyDescent="0.25">
      <c r="A46" s="2">
        <v>44</v>
      </c>
      <c r="B46" s="2" t="s">
        <v>44</v>
      </c>
      <c r="C46" s="2" t="str">
        <f>"吉尔锐"</f>
        <v>吉尔锐</v>
      </c>
      <c r="D46" s="2" t="s">
        <v>49</v>
      </c>
      <c r="E46" s="2" t="str">
        <f t="shared" si="7"/>
        <v>本科</v>
      </c>
      <c r="F46" s="2" t="str">
        <f t="shared" si="8"/>
        <v>土木工程</v>
      </c>
      <c r="G46" s="2">
        <v>5</v>
      </c>
    </row>
    <row r="47" spans="1:7" x14ac:dyDescent="0.25">
      <c r="A47" s="2">
        <v>45</v>
      </c>
      <c r="B47" s="2" t="s">
        <v>44</v>
      </c>
      <c r="C47" s="2" t="str">
        <f>"韦振东"</f>
        <v>韦振东</v>
      </c>
      <c r="D47" s="2" t="s">
        <v>50</v>
      </c>
      <c r="E47" s="2" t="str">
        <f t="shared" si="7"/>
        <v>本科</v>
      </c>
      <c r="F47" s="2" t="str">
        <f t="shared" si="8"/>
        <v>土木工程</v>
      </c>
      <c r="G47" s="2">
        <v>5</v>
      </c>
    </row>
    <row r="48" spans="1:7" x14ac:dyDescent="0.25">
      <c r="A48" s="2">
        <v>46</v>
      </c>
      <c r="B48" s="2" t="s">
        <v>44</v>
      </c>
      <c r="C48" s="2" t="str">
        <f>"卓新攀"</f>
        <v>卓新攀</v>
      </c>
      <c r="D48" s="2" t="s">
        <v>51</v>
      </c>
      <c r="E48" s="2" t="str">
        <f t="shared" si="7"/>
        <v>本科</v>
      </c>
      <c r="F48" s="2" t="str">
        <f t="shared" si="8"/>
        <v>土木工程</v>
      </c>
      <c r="G48" s="2">
        <v>5</v>
      </c>
    </row>
    <row r="49" spans="1:7" x14ac:dyDescent="0.25">
      <c r="A49" s="2">
        <v>47</v>
      </c>
      <c r="B49" s="2" t="s">
        <v>52</v>
      </c>
      <c r="C49" s="2" t="str">
        <f>"陈丹"</f>
        <v>陈丹</v>
      </c>
      <c r="D49" s="2" t="s">
        <v>53</v>
      </c>
      <c r="E49" s="2" t="str">
        <f t="shared" si="7"/>
        <v>本科</v>
      </c>
      <c r="F49" s="2" t="str">
        <f t="shared" ref="F49:F52" si="9">"法学"</f>
        <v>法学</v>
      </c>
      <c r="G49" s="2">
        <v>5</v>
      </c>
    </row>
    <row r="50" spans="1:7" x14ac:dyDescent="0.25">
      <c r="A50" s="2">
        <v>48</v>
      </c>
      <c r="B50" s="2" t="s">
        <v>52</v>
      </c>
      <c r="C50" s="2" t="str">
        <f>"王惟俊"</f>
        <v>王惟俊</v>
      </c>
      <c r="D50" s="2" t="s">
        <v>54</v>
      </c>
      <c r="E50" s="2" t="str">
        <f t="shared" si="7"/>
        <v>本科</v>
      </c>
      <c r="F50" s="2" t="str">
        <f t="shared" si="9"/>
        <v>法学</v>
      </c>
      <c r="G50" s="2">
        <v>5</v>
      </c>
    </row>
    <row r="51" spans="1:7" x14ac:dyDescent="0.25">
      <c r="A51" s="2">
        <v>49</v>
      </c>
      <c r="B51" s="2" t="s">
        <v>52</v>
      </c>
      <c r="C51" s="2" t="str">
        <f>"黄艳伲"</f>
        <v>黄艳伲</v>
      </c>
      <c r="D51" s="2" t="s">
        <v>14</v>
      </c>
      <c r="E51" s="2" t="str">
        <f t="shared" si="7"/>
        <v>本科</v>
      </c>
      <c r="F51" s="2" t="str">
        <f t="shared" si="9"/>
        <v>法学</v>
      </c>
      <c r="G51" s="2">
        <v>5</v>
      </c>
    </row>
    <row r="52" spans="1:7" x14ac:dyDescent="0.25">
      <c r="A52" s="2">
        <v>50</v>
      </c>
      <c r="B52" s="2" t="s">
        <v>52</v>
      </c>
      <c r="C52" s="2" t="str">
        <f>"王璐怡"</f>
        <v>王璐怡</v>
      </c>
      <c r="D52" s="2" t="s">
        <v>38</v>
      </c>
      <c r="E52" s="2" t="str">
        <f t="shared" si="7"/>
        <v>本科</v>
      </c>
      <c r="F52" s="2" t="str">
        <f t="shared" si="9"/>
        <v>法学</v>
      </c>
      <c r="G52" s="2">
        <v>5</v>
      </c>
    </row>
    <row r="53" spans="1:7" x14ac:dyDescent="0.25">
      <c r="A53" s="2">
        <v>51</v>
      </c>
      <c r="B53" s="2" t="s">
        <v>52</v>
      </c>
      <c r="C53" s="2" t="str">
        <f>"黄晓莹"</f>
        <v>黄晓莹</v>
      </c>
      <c r="D53" s="2" t="s">
        <v>15</v>
      </c>
      <c r="E53" s="2" t="str">
        <f t="shared" si="7"/>
        <v>本科</v>
      </c>
      <c r="F53" s="2" t="str">
        <f>"汉语言文学"</f>
        <v>汉语言文学</v>
      </c>
      <c r="G53" s="2">
        <v>5</v>
      </c>
    </row>
    <row r="54" spans="1:7" x14ac:dyDescent="0.25">
      <c r="A54" s="2">
        <v>52</v>
      </c>
      <c r="B54" s="2" t="s">
        <v>52</v>
      </c>
      <c r="C54" s="2" t="str">
        <f>"崔伟宁"</f>
        <v>崔伟宁</v>
      </c>
      <c r="D54" s="2" t="s">
        <v>55</v>
      </c>
      <c r="E54" s="2" t="str">
        <f t="shared" si="7"/>
        <v>本科</v>
      </c>
      <c r="F54" s="2" t="str">
        <f>"汉语言文学"</f>
        <v>汉语言文学</v>
      </c>
      <c r="G54" s="2">
        <v>5</v>
      </c>
    </row>
    <row r="55" spans="1:7" x14ac:dyDescent="0.25">
      <c r="A55" s="2">
        <v>53</v>
      </c>
      <c r="B55" s="2" t="s">
        <v>52</v>
      </c>
      <c r="C55" s="2" t="str">
        <f>"杨晓君"</f>
        <v>杨晓君</v>
      </c>
      <c r="D55" s="2" t="s">
        <v>24</v>
      </c>
      <c r="E55" s="2" t="str">
        <f t="shared" si="7"/>
        <v>本科</v>
      </c>
      <c r="F55" s="2" t="str">
        <f>"经济学"</f>
        <v>经济学</v>
      </c>
      <c r="G55" s="2">
        <v>5</v>
      </c>
    </row>
    <row r="56" spans="1:7" x14ac:dyDescent="0.25">
      <c r="A56" s="2">
        <v>54</v>
      </c>
      <c r="B56" s="2" t="s">
        <v>52</v>
      </c>
      <c r="C56" s="2" t="str">
        <f>"符伊婷"</f>
        <v>符伊婷</v>
      </c>
      <c r="D56" s="2" t="s">
        <v>56</v>
      </c>
      <c r="E56" s="2" t="str">
        <f t="shared" si="7"/>
        <v>本科</v>
      </c>
      <c r="F56" s="2" t="str">
        <f t="shared" ref="F56:F71" si="10">"旅游管理"</f>
        <v>旅游管理</v>
      </c>
      <c r="G56" s="2">
        <v>5</v>
      </c>
    </row>
    <row r="57" spans="1:7" x14ac:dyDescent="0.25">
      <c r="A57" s="2">
        <v>55</v>
      </c>
      <c r="B57" s="2" t="s">
        <v>52</v>
      </c>
      <c r="C57" s="2" t="str">
        <f>"陈秀良"</f>
        <v>陈秀良</v>
      </c>
      <c r="D57" s="2" t="s">
        <v>57</v>
      </c>
      <c r="E57" s="2" t="str">
        <f t="shared" si="7"/>
        <v>本科</v>
      </c>
      <c r="F57" s="2" t="str">
        <f t="shared" si="10"/>
        <v>旅游管理</v>
      </c>
      <c r="G57" s="2">
        <v>5</v>
      </c>
    </row>
    <row r="58" spans="1:7" x14ac:dyDescent="0.25">
      <c r="A58" s="2">
        <v>56</v>
      </c>
      <c r="B58" s="2" t="s">
        <v>52</v>
      </c>
      <c r="C58" s="2" t="str">
        <f>"董颖卉"</f>
        <v>董颖卉</v>
      </c>
      <c r="D58" s="2" t="s">
        <v>58</v>
      </c>
      <c r="E58" s="2" t="str">
        <f t="shared" si="7"/>
        <v>本科</v>
      </c>
      <c r="F58" s="2" t="str">
        <f t="shared" si="10"/>
        <v>旅游管理</v>
      </c>
      <c r="G58" s="2">
        <v>5</v>
      </c>
    </row>
    <row r="59" spans="1:7" x14ac:dyDescent="0.25">
      <c r="A59" s="2">
        <v>57</v>
      </c>
      <c r="B59" s="2" t="s">
        <v>52</v>
      </c>
      <c r="C59" s="2" t="str">
        <f>"杨文桂"</f>
        <v>杨文桂</v>
      </c>
      <c r="D59" s="2" t="s">
        <v>59</v>
      </c>
      <c r="E59" s="2" t="str">
        <f t="shared" si="7"/>
        <v>本科</v>
      </c>
      <c r="F59" s="2" t="str">
        <f t="shared" si="10"/>
        <v>旅游管理</v>
      </c>
      <c r="G59" s="2">
        <v>5</v>
      </c>
    </row>
    <row r="60" spans="1:7" x14ac:dyDescent="0.25">
      <c r="A60" s="2">
        <v>58</v>
      </c>
      <c r="B60" s="2" t="s">
        <v>52</v>
      </c>
      <c r="C60" s="2" t="str">
        <f>"黄思思"</f>
        <v>黄思思</v>
      </c>
      <c r="D60" s="2" t="s">
        <v>60</v>
      </c>
      <c r="E60" s="2" t="str">
        <f t="shared" si="7"/>
        <v>本科</v>
      </c>
      <c r="F60" s="2" t="str">
        <f t="shared" si="10"/>
        <v>旅游管理</v>
      </c>
      <c r="G60" s="2">
        <v>5</v>
      </c>
    </row>
    <row r="61" spans="1:7" x14ac:dyDescent="0.25">
      <c r="A61" s="2">
        <v>59</v>
      </c>
      <c r="B61" s="2" t="s">
        <v>52</v>
      </c>
      <c r="C61" s="2" t="str">
        <f>"李文霞"</f>
        <v>李文霞</v>
      </c>
      <c r="D61" s="2" t="s">
        <v>61</v>
      </c>
      <c r="E61" s="2" t="str">
        <f t="shared" si="7"/>
        <v>本科</v>
      </c>
      <c r="F61" s="2" t="str">
        <f t="shared" si="10"/>
        <v>旅游管理</v>
      </c>
      <c r="G61" s="2">
        <v>5</v>
      </c>
    </row>
    <row r="62" spans="1:7" x14ac:dyDescent="0.25">
      <c r="A62" s="2">
        <v>60</v>
      </c>
      <c r="B62" s="2" t="s">
        <v>52</v>
      </c>
      <c r="C62" s="2" t="str">
        <f>"洪世华"</f>
        <v>洪世华</v>
      </c>
      <c r="D62" s="2" t="s">
        <v>11</v>
      </c>
      <c r="E62" s="2" t="str">
        <f t="shared" si="7"/>
        <v>本科</v>
      </c>
      <c r="F62" s="2" t="str">
        <f t="shared" si="10"/>
        <v>旅游管理</v>
      </c>
      <c r="G62" s="2">
        <v>5</v>
      </c>
    </row>
    <row r="63" spans="1:7" x14ac:dyDescent="0.25">
      <c r="A63" s="2">
        <v>61</v>
      </c>
      <c r="B63" s="2" t="s">
        <v>52</v>
      </c>
      <c r="C63" s="2" t="str">
        <f>"石琳芝"</f>
        <v>石琳芝</v>
      </c>
      <c r="D63" s="2" t="s">
        <v>62</v>
      </c>
      <c r="E63" s="2" t="str">
        <f t="shared" si="7"/>
        <v>本科</v>
      </c>
      <c r="F63" s="2" t="str">
        <f t="shared" si="10"/>
        <v>旅游管理</v>
      </c>
      <c r="G63" s="2">
        <v>5</v>
      </c>
    </row>
    <row r="64" spans="1:7" x14ac:dyDescent="0.25">
      <c r="A64" s="2">
        <v>62</v>
      </c>
      <c r="B64" s="2" t="s">
        <v>52</v>
      </c>
      <c r="C64" s="2" t="str">
        <f>"林慧霄"</f>
        <v>林慧霄</v>
      </c>
      <c r="D64" s="2" t="s">
        <v>63</v>
      </c>
      <c r="E64" s="2" t="str">
        <f t="shared" si="7"/>
        <v>本科</v>
      </c>
      <c r="F64" s="2" t="str">
        <f t="shared" si="10"/>
        <v>旅游管理</v>
      </c>
      <c r="G64" s="2">
        <v>5</v>
      </c>
    </row>
    <row r="65" spans="1:7" x14ac:dyDescent="0.25">
      <c r="A65" s="2">
        <v>63</v>
      </c>
      <c r="B65" s="2" t="s">
        <v>52</v>
      </c>
      <c r="C65" s="2" t="str">
        <f>"林少霞"</f>
        <v>林少霞</v>
      </c>
      <c r="D65" s="2" t="s">
        <v>64</v>
      </c>
      <c r="E65" s="2" t="str">
        <f t="shared" si="7"/>
        <v>本科</v>
      </c>
      <c r="F65" s="2" t="str">
        <f t="shared" si="10"/>
        <v>旅游管理</v>
      </c>
      <c r="G65" s="2">
        <v>5</v>
      </c>
    </row>
    <row r="66" spans="1:7" x14ac:dyDescent="0.25">
      <c r="A66" s="2">
        <v>64</v>
      </c>
      <c r="B66" s="2" t="s">
        <v>52</v>
      </c>
      <c r="C66" s="2" t="str">
        <f>"曾晓敏"</f>
        <v>曾晓敏</v>
      </c>
      <c r="D66" s="2" t="s">
        <v>65</v>
      </c>
      <c r="E66" s="2" t="str">
        <f t="shared" si="7"/>
        <v>本科</v>
      </c>
      <c r="F66" s="2" t="str">
        <f t="shared" si="10"/>
        <v>旅游管理</v>
      </c>
      <c r="G66" s="2">
        <v>5</v>
      </c>
    </row>
    <row r="67" spans="1:7" x14ac:dyDescent="0.25">
      <c r="A67" s="2">
        <v>65</v>
      </c>
      <c r="B67" s="2" t="s">
        <v>52</v>
      </c>
      <c r="C67" s="2" t="str">
        <f>"王春梅"</f>
        <v>王春梅</v>
      </c>
      <c r="D67" s="2" t="s">
        <v>66</v>
      </c>
      <c r="E67" s="2" t="str">
        <f t="shared" si="7"/>
        <v>本科</v>
      </c>
      <c r="F67" s="2" t="str">
        <f t="shared" si="10"/>
        <v>旅游管理</v>
      </c>
      <c r="G67" s="2">
        <v>5</v>
      </c>
    </row>
    <row r="68" spans="1:7" x14ac:dyDescent="0.25">
      <c r="A68" s="2">
        <v>66</v>
      </c>
      <c r="B68" s="2" t="s">
        <v>52</v>
      </c>
      <c r="C68" s="2" t="str">
        <f>"黄天鹅"</f>
        <v>黄天鹅</v>
      </c>
      <c r="D68" s="2" t="s">
        <v>67</v>
      </c>
      <c r="E68" s="2" t="str">
        <f t="shared" si="7"/>
        <v>本科</v>
      </c>
      <c r="F68" s="2" t="str">
        <f t="shared" si="10"/>
        <v>旅游管理</v>
      </c>
      <c r="G68" s="2">
        <v>5</v>
      </c>
    </row>
    <row r="69" spans="1:7" x14ac:dyDescent="0.25">
      <c r="A69" s="2">
        <v>67</v>
      </c>
      <c r="B69" s="2" t="s">
        <v>52</v>
      </c>
      <c r="C69" s="2" t="str">
        <f>"张少若"</f>
        <v>张少若</v>
      </c>
      <c r="D69" s="2" t="s">
        <v>68</v>
      </c>
      <c r="E69" s="2" t="str">
        <f t="shared" si="7"/>
        <v>本科</v>
      </c>
      <c r="F69" s="2" t="str">
        <f t="shared" si="10"/>
        <v>旅游管理</v>
      </c>
      <c r="G69" s="2">
        <v>5</v>
      </c>
    </row>
    <row r="70" spans="1:7" x14ac:dyDescent="0.25">
      <c r="A70" s="2">
        <v>68</v>
      </c>
      <c r="B70" s="2" t="s">
        <v>52</v>
      </c>
      <c r="C70" s="2" t="str">
        <f>"曾倞婧"</f>
        <v>曾倞婧</v>
      </c>
      <c r="D70" s="2" t="s">
        <v>16</v>
      </c>
      <c r="E70" s="2" t="str">
        <f t="shared" si="7"/>
        <v>本科</v>
      </c>
      <c r="F70" s="2" t="str">
        <f t="shared" si="10"/>
        <v>旅游管理</v>
      </c>
      <c r="G70" s="2">
        <v>5</v>
      </c>
    </row>
    <row r="71" spans="1:7" x14ac:dyDescent="0.25">
      <c r="A71" s="2">
        <v>69</v>
      </c>
      <c r="B71" s="2" t="s">
        <v>52</v>
      </c>
      <c r="C71" s="2" t="str">
        <f>"孙明健"</f>
        <v>孙明健</v>
      </c>
      <c r="D71" s="2" t="s">
        <v>69</v>
      </c>
      <c r="E71" s="2" t="str">
        <f>"研究生"</f>
        <v>研究生</v>
      </c>
      <c r="F71" s="2" t="str">
        <f t="shared" si="10"/>
        <v>旅游管理</v>
      </c>
      <c r="G71" s="2">
        <v>5</v>
      </c>
    </row>
    <row r="72" spans="1:7" x14ac:dyDescent="0.25">
      <c r="A72" s="2">
        <v>70</v>
      </c>
      <c r="B72" s="2" t="s">
        <v>52</v>
      </c>
      <c r="C72" s="2" t="str">
        <f>"莫海霞"</f>
        <v>莫海霞</v>
      </c>
      <c r="D72" s="2" t="s">
        <v>70</v>
      </c>
      <c r="E72" s="2" t="str">
        <f t="shared" ref="E72:E82" si="11">"专科"</f>
        <v>专科</v>
      </c>
      <c r="F72" s="2" t="str">
        <f>"法律事务"</f>
        <v>法律事务</v>
      </c>
      <c r="G72" s="2">
        <v>5</v>
      </c>
    </row>
    <row r="73" spans="1:7" x14ac:dyDescent="0.25">
      <c r="A73" s="2">
        <v>71</v>
      </c>
      <c r="B73" s="2" t="s">
        <v>52</v>
      </c>
      <c r="C73" s="2" t="str">
        <f>"高怡颖"</f>
        <v>高怡颖</v>
      </c>
      <c r="D73" s="2" t="s">
        <v>71</v>
      </c>
      <c r="E73" s="2" t="str">
        <f t="shared" si="11"/>
        <v>专科</v>
      </c>
      <c r="F73" s="2" t="str">
        <f>"国际经济与贸易"</f>
        <v>国际经济与贸易</v>
      </c>
      <c r="G73" s="2">
        <v>5</v>
      </c>
    </row>
    <row r="74" spans="1:7" x14ac:dyDescent="0.25">
      <c r="A74" s="2">
        <v>72</v>
      </c>
      <c r="B74" s="2" t="s">
        <v>52</v>
      </c>
      <c r="C74" s="2" t="str">
        <f>"蒋小爱"</f>
        <v>蒋小爱</v>
      </c>
      <c r="D74" s="2" t="s">
        <v>72</v>
      </c>
      <c r="E74" s="2" t="str">
        <f t="shared" si="11"/>
        <v>专科</v>
      </c>
      <c r="F74" s="2" t="str">
        <f>"景区开发与管理"</f>
        <v>景区开发与管理</v>
      </c>
      <c r="G74" s="2">
        <v>5</v>
      </c>
    </row>
    <row r="75" spans="1:7" x14ac:dyDescent="0.25">
      <c r="A75" s="2">
        <v>73</v>
      </c>
      <c r="B75" s="2" t="s">
        <v>52</v>
      </c>
      <c r="C75" s="2" t="str">
        <f>"杨燕如"</f>
        <v>杨燕如</v>
      </c>
      <c r="D75" s="2" t="s">
        <v>73</v>
      </c>
      <c r="E75" s="2" t="str">
        <f t="shared" si="11"/>
        <v>专科</v>
      </c>
      <c r="F75" s="2" t="str">
        <f t="shared" ref="F75:F82" si="12">"旅游管理"</f>
        <v>旅游管理</v>
      </c>
      <c r="G75" s="2">
        <v>5</v>
      </c>
    </row>
    <row r="76" spans="1:7" x14ac:dyDescent="0.25">
      <c r="A76" s="2">
        <v>74</v>
      </c>
      <c r="B76" s="2" t="s">
        <v>52</v>
      </c>
      <c r="C76" s="2" t="str">
        <f>"符昱耿"</f>
        <v>符昱耿</v>
      </c>
      <c r="D76" s="2" t="s">
        <v>74</v>
      </c>
      <c r="E76" s="2" t="str">
        <f t="shared" si="11"/>
        <v>专科</v>
      </c>
      <c r="F76" s="2" t="str">
        <f t="shared" si="12"/>
        <v>旅游管理</v>
      </c>
      <c r="G76" s="2">
        <v>5</v>
      </c>
    </row>
    <row r="77" spans="1:7" x14ac:dyDescent="0.25">
      <c r="A77" s="2">
        <v>75</v>
      </c>
      <c r="B77" s="2" t="s">
        <v>52</v>
      </c>
      <c r="C77" s="2" t="str">
        <f>"梁滢"</f>
        <v>梁滢</v>
      </c>
      <c r="D77" s="2" t="s">
        <v>75</v>
      </c>
      <c r="E77" s="2" t="str">
        <f t="shared" si="11"/>
        <v>专科</v>
      </c>
      <c r="F77" s="2" t="str">
        <f t="shared" si="12"/>
        <v>旅游管理</v>
      </c>
      <c r="G77" s="2">
        <v>5</v>
      </c>
    </row>
    <row r="78" spans="1:7" x14ac:dyDescent="0.25">
      <c r="A78" s="2">
        <v>76</v>
      </c>
      <c r="B78" s="2" t="s">
        <v>52</v>
      </c>
      <c r="C78" s="2" t="str">
        <f>"胡小部"</f>
        <v>胡小部</v>
      </c>
      <c r="D78" s="2" t="s">
        <v>76</v>
      </c>
      <c r="E78" s="2" t="str">
        <f t="shared" si="11"/>
        <v>专科</v>
      </c>
      <c r="F78" s="2" t="str">
        <f t="shared" si="12"/>
        <v>旅游管理</v>
      </c>
      <c r="G78" s="2">
        <v>5</v>
      </c>
    </row>
    <row r="79" spans="1:7" x14ac:dyDescent="0.25">
      <c r="A79" s="2">
        <v>77</v>
      </c>
      <c r="B79" s="2" t="s">
        <v>52</v>
      </c>
      <c r="C79" s="2" t="str">
        <f>"林琳"</f>
        <v>林琳</v>
      </c>
      <c r="D79" s="2" t="s">
        <v>77</v>
      </c>
      <c r="E79" s="2" t="str">
        <f t="shared" si="11"/>
        <v>专科</v>
      </c>
      <c r="F79" s="2" t="str">
        <f t="shared" si="12"/>
        <v>旅游管理</v>
      </c>
      <c r="G79" s="2">
        <v>5</v>
      </c>
    </row>
    <row r="80" spans="1:7" x14ac:dyDescent="0.25">
      <c r="A80" s="2">
        <v>78</v>
      </c>
      <c r="B80" s="2" t="s">
        <v>52</v>
      </c>
      <c r="C80" s="2" t="str">
        <f>"黄雅静"</f>
        <v>黄雅静</v>
      </c>
      <c r="D80" s="2" t="s">
        <v>28</v>
      </c>
      <c r="E80" s="2" t="str">
        <f t="shared" si="11"/>
        <v>专科</v>
      </c>
      <c r="F80" s="2" t="str">
        <f t="shared" si="12"/>
        <v>旅游管理</v>
      </c>
      <c r="G80" s="2">
        <v>5</v>
      </c>
    </row>
    <row r="81" spans="1:7" x14ac:dyDescent="0.25">
      <c r="A81" s="2">
        <v>79</v>
      </c>
      <c r="B81" s="2" t="s">
        <v>52</v>
      </c>
      <c r="C81" s="2" t="str">
        <f>"黄仙子"</f>
        <v>黄仙子</v>
      </c>
      <c r="D81" s="2" t="s">
        <v>78</v>
      </c>
      <c r="E81" s="2" t="str">
        <f t="shared" si="11"/>
        <v>专科</v>
      </c>
      <c r="F81" s="2" t="str">
        <f t="shared" si="12"/>
        <v>旅游管理</v>
      </c>
      <c r="G81" s="2">
        <v>5</v>
      </c>
    </row>
    <row r="82" spans="1:7" x14ac:dyDescent="0.25">
      <c r="A82" s="2">
        <v>80</v>
      </c>
      <c r="B82" s="2" t="s">
        <v>52</v>
      </c>
      <c r="C82" s="2" t="str">
        <f>"黄巧翠"</f>
        <v>黄巧翠</v>
      </c>
      <c r="D82" s="2" t="s">
        <v>79</v>
      </c>
      <c r="E82" s="2" t="str">
        <f t="shared" si="11"/>
        <v>专科</v>
      </c>
      <c r="F82" s="2" t="str">
        <f t="shared" si="12"/>
        <v>旅游管理</v>
      </c>
      <c r="G82" s="2">
        <v>5</v>
      </c>
    </row>
    <row r="83" spans="1:7" x14ac:dyDescent="0.25">
      <c r="A83" s="2">
        <v>81</v>
      </c>
      <c r="B83" s="2" t="s">
        <v>80</v>
      </c>
      <c r="C83" s="2" t="str">
        <f>"刘婉莹"</f>
        <v>刘婉莹</v>
      </c>
      <c r="D83" s="2" t="s">
        <v>81</v>
      </c>
      <c r="E83" s="2" t="str">
        <f t="shared" ref="E83:E107" si="13">"本科"</f>
        <v>本科</v>
      </c>
      <c r="F83" s="2" t="str">
        <f>"法学"</f>
        <v>法学</v>
      </c>
      <c r="G83" s="2">
        <v>5</v>
      </c>
    </row>
    <row r="84" spans="1:7" x14ac:dyDescent="0.25">
      <c r="A84" s="2">
        <v>82</v>
      </c>
      <c r="B84" s="2" t="s">
        <v>80</v>
      </c>
      <c r="C84" s="2" t="str">
        <f>"陈达泽"</f>
        <v>陈达泽</v>
      </c>
      <c r="D84" s="2" t="s">
        <v>82</v>
      </c>
      <c r="E84" s="2" t="str">
        <f t="shared" si="13"/>
        <v>本科</v>
      </c>
      <c r="F84" s="2" t="str">
        <f>"法学"</f>
        <v>法学</v>
      </c>
      <c r="G84" s="2">
        <v>5</v>
      </c>
    </row>
    <row r="85" spans="1:7" x14ac:dyDescent="0.25">
      <c r="A85" s="2">
        <v>83</v>
      </c>
      <c r="B85" s="2" t="s">
        <v>80</v>
      </c>
      <c r="C85" s="2" t="str">
        <f>"林柔柔"</f>
        <v>林柔柔</v>
      </c>
      <c r="D85" s="2" t="s">
        <v>83</v>
      </c>
      <c r="E85" s="2" t="str">
        <f t="shared" si="13"/>
        <v>本科</v>
      </c>
      <c r="F85" s="2" t="str">
        <f>"国际经济与贸易"</f>
        <v>国际经济与贸易</v>
      </c>
      <c r="G85" s="2">
        <v>5</v>
      </c>
    </row>
    <row r="86" spans="1:7" x14ac:dyDescent="0.25">
      <c r="A86" s="2">
        <v>84</v>
      </c>
      <c r="B86" s="2" t="s">
        <v>80</v>
      </c>
      <c r="C86" s="2" t="str">
        <f>"刘舒微"</f>
        <v>刘舒微</v>
      </c>
      <c r="D86" s="2" t="s">
        <v>84</v>
      </c>
      <c r="E86" s="2" t="str">
        <f t="shared" si="13"/>
        <v>本科</v>
      </c>
      <c r="F86" s="2" t="str">
        <f>"国际经济与贸易"</f>
        <v>国际经济与贸易</v>
      </c>
      <c r="G86" s="2">
        <v>5</v>
      </c>
    </row>
    <row r="87" spans="1:7" x14ac:dyDescent="0.25">
      <c r="A87" s="2">
        <v>85</v>
      </c>
      <c r="B87" s="2" t="s">
        <v>80</v>
      </c>
      <c r="C87" s="2" t="str">
        <f>"高紫慧"</f>
        <v>高紫慧</v>
      </c>
      <c r="D87" s="2" t="s">
        <v>85</v>
      </c>
      <c r="E87" s="2" t="str">
        <f t="shared" si="13"/>
        <v>本科</v>
      </c>
      <c r="F87" s="2" t="str">
        <f t="shared" ref="F87:F93" si="14">"汉语言文学"</f>
        <v>汉语言文学</v>
      </c>
      <c r="G87" s="2">
        <v>5</v>
      </c>
    </row>
    <row r="88" spans="1:7" x14ac:dyDescent="0.25">
      <c r="A88" s="2">
        <v>86</v>
      </c>
      <c r="B88" s="2" t="s">
        <v>80</v>
      </c>
      <c r="C88" s="2" t="str">
        <f>"胡雪燕"</f>
        <v>胡雪燕</v>
      </c>
      <c r="D88" s="2" t="s">
        <v>86</v>
      </c>
      <c r="E88" s="2" t="str">
        <f t="shared" si="13"/>
        <v>本科</v>
      </c>
      <c r="F88" s="2" t="str">
        <f t="shared" si="14"/>
        <v>汉语言文学</v>
      </c>
      <c r="G88" s="2">
        <v>5</v>
      </c>
    </row>
    <row r="89" spans="1:7" x14ac:dyDescent="0.25">
      <c r="A89" s="2">
        <v>87</v>
      </c>
      <c r="B89" s="2" t="s">
        <v>80</v>
      </c>
      <c r="C89" s="2" t="str">
        <f>"黄天然"</f>
        <v>黄天然</v>
      </c>
      <c r="D89" s="2" t="s">
        <v>58</v>
      </c>
      <c r="E89" s="2" t="str">
        <f t="shared" si="13"/>
        <v>本科</v>
      </c>
      <c r="F89" s="2" t="str">
        <f t="shared" si="14"/>
        <v>汉语言文学</v>
      </c>
      <c r="G89" s="2">
        <v>5</v>
      </c>
    </row>
    <row r="90" spans="1:7" x14ac:dyDescent="0.25">
      <c r="A90" s="2">
        <v>88</v>
      </c>
      <c r="B90" s="2" t="s">
        <v>80</v>
      </c>
      <c r="C90" s="2" t="str">
        <f>"黄晓萱"</f>
        <v>黄晓萱</v>
      </c>
      <c r="D90" s="2" t="s">
        <v>13</v>
      </c>
      <c r="E90" s="2" t="str">
        <f t="shared" si="13"/>
        <v>本科</v>
      </c>
      <c r="F90" s="2" t="str">
        <f t="shared" si="14"/>
        <v>汉语言文学</v>
      </c>
      <c r="G90" s="2">
        <v>5</v>
      </c>
    </row>
    <row r="91" spans="1:7" x14ac:dyDescent="0.25">
      <c r="A91" s="2">
        <v>89</v>
      </c>
      <c r="B91" s="2" t="s">
        <v>80</v>
      </c>
      <c r="C91" s="2" t="str">
        <f>"石贞洁"</f>
        <v>石贞洁</v>
      </c>
      <c r="D91" s="2" t="s">
        <v>87</v>
      </c>
      <c r="E91" s="2" t="str">
        <f t="shared" si="13"/>
        <v>本科</v>
      </c>
      <c r="F91" s="2" t="str">
        <f t="shared" si="14"/>
        <v>汉语言文学</v>
      </c>
      <c r="G91" s="2">
        <v>5</v>
      </c>
    </row>
    <row r="92" spans="1:7" x14ac:dyDescent="0.25">
      <c r="A92" s="2">
        <v>90</v>
      </c>
      <c r="B92" s="2" t="s">
        <v>80</v>
      </c>
      <c r="C92" s="2" t="str">
        <f>"刘珍玲"</f>
        <v>刘珍玲</v>
      </c>
      <c r="D92" s="2" t="s">
        <v>88</v>
      </c>
      <c r="E92" s="2" t="str">
        <f t="shared" si="13"/>
        <v>本科</v>
      </c>
      <c r="F92" s="2" t="str">
        <f t="shared" si="14"/>
        <v>汉语言文学</v>
      </c>
      <c r="G92" s="2">
        <v>5</v>
      </c>
    </row>
    <row r="93" spans="1:7" x14ac:dyDescent="0.25">
      <c r="A93" s="2">
        <v>91</v>
      </c>
      <c r="B93" s="2" t="s">
        <v>80</v>
      </c>
      <c r="C93" s="2" t="str">
        <f>"花红颖"</f>
        <v>花红颖</v>
      </c>
      <c r="D93" s="2" t="s">
        <v>71</v>
      </c>
      <c r="E93" s="2" t="str">
        <f t="shared" si="13"/>
        <v>本科</v>
      </c>
      <c r="F93" s="2" t="str">
        <f t="shared" si="14"/>
        <v>汉语言文学</v>
      </c>
      <c r="G93" s="2">
        <v>5</v>
      </c>
    </row>
    <row r="94" spans="1:7" x14ac:dyDescent="0.25">
      <c r="A94" s="2">
        <v>92</v>
      </c>
      <c r="B94" s="2" t="s">
        <v>80</v>
      </c>
      <c r="C94" s="2" t="str">
        <f>"符文璐"</f>
        <v>符文璐</v>
      </c>
      <c r="D94" s="2" t="s">
        <v>89</v>
      </c>
      <c r="E94" s="2" t="str">
        <f t="shared" si="13"/>
        <v>本科</v>
      </c>
      <c r="F94" s="2" t="str">
        <f>"经济统计学"</f>
        <v>经济统计学</v>
      </c>
      <c r="G94" s="2">
        <v>5</v>
      </c>
    </row>
    <row r="95" spans="1:7" x14ac:dyDescent="0.25">
      <c r="A95" s="2">
        <v>93</v>
      </c>
      <c r="B95" s="2" t="s">
        <v>80</v>
      </c>
      <c r="C95" s="2" t="str">
        <f>"黄夏莹"</f>
        <v>黄夏莹</v>
      </c>
      <c r="D95" s="2" t="s">
        <v>90</v>
      </c>
      <c r="E95" s="2" t="str">
        <f t="shared" si="13"/>
        <v>本科</v>
      </c>
      <c r="F95" s="2" t="str">
        <f>"经济学"</f>
        <v>经济学</v>
      </c>
      <c r="G95" s="2">
        <v>5</v>
      </c>
    </row>
    <row r="96" spans="1:7" x14ac:dyDescent="0.25">
      <c r="A96" s="2">
        <v>94</v>
      </c>
      <c r="B96" s="2" t="s">
        <v>80</v>
      </c>
      <c r="C96" s="2" t="str">
        <f>"陈甜甜"</f>
        <v>陈甜甜</v>
      </c>
      <c r="D96" s="2" t="s">
        <v>25</v>
      </c>
      <c r="E96" s="2" t="str">
        <f t="shared" si="13"/>
        <v>本科</v>
      </c>
      <c r="F96" s="2" t="str">
        <f>"经济学"</f>
        <v>经济学</v>
      </c>
      <c r="G96" s="2">
        <v>5</v>
      </c>
    </row>
    <row r="97" spans="1:7" x14ac:dyDescent="0.25">
      <c r="A97" s="2">
        <v>95</v>
      </c>
      <c r="B97" s="2" t="s">
        <v>80</v>
      </c>
      <c r="C97" s="2" t="str">
        <f>"邢晓梅"</f>
        <v>邢晓梅</v>
      </c>
      <c r="D97" s="2" t="s">
        <v>91</v>
      </c>
      <c r="E97" s="2" t="str">
        <f t="shared" si="13"/>
        <v>本科</v>
      </c>
      <c r="F97" s="2" t="str">
        <f>"贸易经济"</f>
        <v>贸易经济</v>
      </c>
      <c r="G97" s="2">
        <v>5</v>
      </c>
    </row>
    <row r="98" spans="1:7" x14ac:dyDescent="0.25">
      <c r="A98" s="2">
        <v>96</v>
      </c>
      <c r="B98" s="2" t="s">
        <v>80</v>
      </c>
      <c r="C98" s="2" t="str">
        <f>"杜敏"</f>
        <v>杜敏</v>
      </c>
      <c r="D98" s="2" t="s">
        <v>88</v>
      </c>
      <c r="E98" s="2" t="str">
        <f t="shared" si="13"/>
        <v>本科</v>
      </c>
      <c r="F98" s="2" t="str">
        <f>"统计学"</f>
        <v>统计学</v>
      </c>
      <c r="G98" s="2">
        <v>5</v>
      </c>
    </row>
    <row r="99" spans="1:7" x14ac:dyDescent="0.25">
      <c r="A99" s="2">
        <v>97</v>
      </c>
      <c r="B99" s="2" t="s">
        <v>80</v>
      </c>
      <c r="C99" s="2" t="str">
        <f>"吉韵琪"</f>
        <v>吉韵琪</v>
      </c>
      <c r="D99" s="2" t="s">
        <v>92</v>
      </c>
      <c r="E99" s="2" t="str">
        <f t="shared" si="13"/>
        <v>本科</v>
      </c>
      <c r="F99" s="2" t="str">
        <f>"网络与新媒体"</f>
        <v>网络与新媒体</v>
      </c>
      <c r="G99" s="2">
        <v>5</v>
      </c>
    </row>
    <row r="100" spans="1:7" x14ac:dyDescent="0.25">
      <c r="A100" s="2">
        <v>98</v>
      </c>
      <c r="B100" s="2" t="s">
        <v>80</v>
      </c>
      <c r="C100" s="2" t="str">
        <f>"黄琳琳"</f>
        <v>黄琳琳</v>
      </c>
      <c r="D100" s="2" t="s">
        <v>93</v>
      </c>
      <c r="E100" s="2" t="str">
        <f t="shared" si="13"/>
        <v>本科</v>
      </c>
      <c r="F100" s="2" t="str">
        <f>"新闻学"</f>
        <v>新闻学</v>
      </c>
      <c r="G100" s="2">
        <v>5</v>
      </c>
    </row>
    <row r="101" spans="1:7" x14ac:dyDescent="0.25">
      <c r="A101" s="2">
        <v>99</v>
      </c>
      <c r="B101" s="2" t="s">
        <v>80</v>
      </c>
      <c r="C101" s="2" t="str">
        <f>"冯海玉"</f>
        <v>冯海玉</v>
      </c>
      <c r="D101" s="2" t="s">
        <v>94</v>
      </c>
      <c r="E101" s="2" t="str">
        <f t="shared" si="13"/>
        <v>本科</v>
      </c>
      <c r="F101" s="2" t="str">
        <f t="shared" ref="F101:F107" si="15">"行政管理"</f>
        <v>行政管理</v>
      </c>
      <c r="G101" s="2">
        <v>5</v>
      </c>
    </row>
    <row r="102" spans="1:7" x14ac:dyDescent="0.25">
      <c r="A102" s="2">
        <v>100</v>
      </c>
      <c r="B102" s="2" t="s">
        <v>80</v>
      </c>
      <c r="C102" s="2" t="str">
        <f>"王文灿"</f>
        <v>王文灿</v>
      </c>
      <c r="D102" s="2" t="s">
        <v>18</v>
      </c>
      <c r="E102" s="2" t="str">
        <f t="shared" si="13"/>
        <v>本科</v>
      </c>
      <c r="F102" s="2" t="str">
        <f t="shared" si="15"/>
        <v>行政管理</v>
      </c>
      <c r="G102" s="2">
        <v>5</v>
      </c>
    </row>
    <row r="103" spans="1:7" x14ac:dyDescent="0.25">
      <c r="A103" s="2">
        <v>101</v>
      </c>
      <c r="B103" s="2" t="s">
        <v>80</v>
      </c>
      <c r="C103" s="2" t="str">
        <f>"蒋春梅"</f>
        <v>蒋春梅</v>
      </c>
      <c r="D103" s="2" t="s">
        <v>95</v>
      </c>
      <c r="E103" s="2" t="str">
        <f t="shared" si="13"/>
        <v>本科</v>
      </c>
      <c r="F103" s="2" t="str">
        <f t="shared" si="15"/>
        <v>行政管理</v>
      </c>
      <c r="G103" s="2">
        <v>5</v>
      </c>
    </row>
    <row r="104" spans="1:7" x14ac:dyDescent="0.25">
      <c r="A104" s="2">
        <v>102</v>
      </c>
      <c r="B104" s="2" t="s">
        <v>80</v>
      </c>
      <c r="C104" s="2" t="str">
        <f>"符晓昱"</f>
        <v>符晓昱</v>
      </c>
      <c r="D104" s="2" t="s">
        <v>96</v>
      </c>
      <c r="E104" s="2" t="str">
        <f t="shared" si="13"/>
        <v>本科</v>
      </c>
      <c r="F104" s="2" t="str">
        <f t="shared" si="15"/>
        <v>行政管理</v>
      </c>
      <c r="G104" s="2">
        <v>5</v>
      </c>
    </row>
    <row r="105" spans="1:7" x14ac:dyDescent="0.25">
      <c r="A105" s="2">
        <v>103</v>
      </c>
      <c r="B105" s="2" t="s">
        <v>80</v>
      </c>
      <c r="C105" s="2" t="str">
        <f>"陈晓蝶"</f>
        <v>陈晓蝶</v>
      </c>
      <c r="D105" s="2" t="s">
        <v>97</v>
      </c>
      <c r="E105" s="2" t="str">
        <f t="shared" si="13"/>
        <v>本科</v>
      </c>
      <c r="F105" s="2" t="str">
        <f t="shared" si="15"/>
        <v>行政管理</v>
      </c>
      <c r="G105" s="2">
        <v>5</v>
      </c>
    </row>
    <row r="106" spans="1:7" x14ac:dyDescent="0.25">
      <c r="A106" s="2">
        <v>104</v>
      </c>
      <c r="B106" s="2" t="s">
        <v>80</v>
      </c>
      <c r="C106" s="2" t="str">
        <f>"黄莹莹"</f>
        <v>黄莹莹</v>
      </c>
      <c r="D106" s="2" t="s">
        <v>98</v>
      </c>
      <c r="E106" s="2" t="str">
        <f t="shared" si="13"/>
        <v>本科</v>
      </c>
      <c r="F106" s="2" t="str">
        <f t="shared" si="15"/>
        <v>行政管理</v>
      </c>
      <c r="G106" s="2">
        <v>5</v>
      </c>
    </row>
    <row r="107" spans="1:7" x14ac:dyDescent="0.25">
      <c r="A107" s="2">
        <v>105</v>
      </c>
      <c r="B107" s="2" t="s">
        <v>80</v>
      </c>
      <c r="C107" s="2" t="str">
        <f>"王晓妹"</f>
        <v>王晓妹</v>
      </c>
      <c r="D107" s="2" t="s">
        <v>99</v>
      </c>
      <c r="E107" s="2" t="str">
        <f t="shared" si="13"/>
        <v>本科</v>
      </c>
      <c r="F107" s="2" t="str">
        <f t="shared" si="15"/>
        <v>行政管理</v>
      </c>
      <c r="G107" s="2">
        <v>5</v>
      </c>
    </row>
    <row r="108" spans="1:7" x14ac:dyDescent="0.25">
      <c r="A108" s="2">
        <v>106</v>
      </c>
      <c r="B108" s="2" t="s">
        <v>80</v>
      </c>
      <c r="C108" s="2" t="str">
        <f>"王晶晶"</f>
        <v>王晶晶</v>
      </c>
      <c r="D108" s="2" t="s">
        <v>100</v>
      </c>
      <c r="E108" s="2" t="str">
        <f>"研究生"</f>
        <v>研究生</v>
      </c>
      <c r="F108" s="2" t="str">
        <f>"新闻学"</f>
        <v>新闻学</v>
      </c>
      <c r="G108" s="2">
        <v>5</v>
      </c>
    </row>
    <row r="109" spans="1:7" x14ac:dyDescent="0.25">
      <c r="A109" s="2">
        <v>107</v>
      </c>
      <c r="B109" s="2" t="s">
        <v>80</v>
      </c>
      <c r="C109" s="2" t="str">
        <f>"成辉"</f>
        <v>成辉</v>
      </c>
      <c r="D109" s="2" t="s">
        <v>101</v>
      </c>
      <c r="E109" s="2" t="str">
        <f t="shared" ref="E109:E114" si="16">"专科"</f>
        <v>专科</v>
      </c>
      <c r="F109" s="2" t="str">
        <f>"法律事务"</f>
        <v>法律事务</v>
      </c>
      <c r="G109" s="2">
        <v>5</v>
      </c>
    </row>
    <row r="110" spans="1:7" x14ac:dyDescent="0.25">
      <c r="A110" s="2">
        <v>108</v>
      </c>
      <c r="B110" s="2" t="s">
        <v>80</v>
      </c>
      <c r="C110" s="2" t="str">
        <f>"张娟葵"</f>
        <v>张娟葵</v>
      </c>
      <c r="D110" s="2" t="s">
        <v>18</v>
      </c>
      <c r="E110" s="2" t="str">
        <f t="shared" si="16"/>
        <v>专科</v>
      </c>
      <c r="F110" s="2" t="str">
        <f>"法律事务（人民调解员）"</f>
        <v>法律事务（人民调解员）</v>
      </c>
      <c r="G110" s="2">
        <v>5</v>
      </c>
    </row>
    <row r="111" spans="1:7" x14ac:dyDescent="0.25">
      <c r="A111" s="2">
        <v>109</v>
      </c>
      <c r="B111" s="2" t="s">
        <v>80</v>
      </c>
      <c r="C111" s="2" t="str">
        <f>"文碧如"</f>
        <v>文碧如</v>
      </c>
      <c r="D111" s="2" t="s">
        <v>102</v>
      </c>
      <c r="E111" s="2" t="str">
        <f t="shared" si="16"/>
        <v>专科</v>
      </c>
      <c r="F111" s="2" t="str">
        <f>"法律事务（人民调解员方向）"</f>
        <v>法律事务（人民调解员方向）</v>
      </c>
      <c r="G111" s="2">
        <v>5</v>
      </c>
    </row>
    <row r="112" spans="1:7" x14ac:dyDescent="0.25">
      <c r="A112" s="2">
        <v>110</v>
      </c>
      <c r="B112" s="2" t="s">
        <v>80</v>
      </c>
      <c r="C112" s="2" t="str">
        <f>"黄思瑜"</f>
        <v>黄思瑜</v>
      </c>
      <c r="D112" s="2" t="s">
        <v>103</v>
      </c>
      <c r="E112" s="2" t="str">
        <f t="shared" si="16"/>
        <v>专科</v>
      </c>
      <c r="F112" s="2" t="str">
        <f>"国际经济与贸易"</f>
        <v>国际经济与贸易</v>
      </c>
      <c r="G112" s="2">
        <v>5</v>
      </c>
    </row>
    <row r="113" spans="1:7" x14ac:dyDescent="0.25">
      <c r="A113" s="2">
        <v>111</v>
      </c>
      <c r="B113" s="2" t="s">
        <v>80</v>
      </c>
      <c r="C113" s="2" t="str">
        <f>"张进华"</f>
        <v>张进华</v>
      </c>
      <c r="D113" s="2" t="s">
        <v>104</v>
      </c>
      <c r="E113" s="2" t="str">
        <f t="shared" si="16"/>
        <v>专科</v>
      </c>
      <c r="F113" s="2" t="str">
        <f>"行政管理"</f>
        <v>行政管理</v>
      </c>
      <c r="G113" s="2">
        <v>5</v>
      </c>
    </row>
    <row r="114" spans="1:7" x14ac:dyDescent="0.25">
      <c r="A114" s="2">
        <v>112</v>
      </c>
      <c r="B114" s="2" t="s">
        <v>80</v>
      </c>
      <c r="C114" s="2" t="str">
        <f>"凌美美"</f>
        <v>凌美美</v>
      </c>
      <c r="D114" s="2" t="s">
        <v>105</v>
      </c>
      <c r="E114" s="2" t="str">
        <f t="shared" si="16"/>
        <v>专科</v>
      </c>
      <c r="F114" s="2" t="str">
        <f>"行政管理"</f>
        <v>行政管理</v>
      </c>
      <c r="G114" s="2">
        <v>5</v>
      </c>
    </row>
  </sheetData>
  <mergeCells count="1">
    <mergeCell ref="A1:G1"/>
  </mergeCells>
  <phoneticPr fontId="2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DN</cp:lastModifiedBy>
  <dcterms:created xsi:type="dcterms:W3CDTF">2022-07-27T10:55:00Z</dcterms:created>
  <dcterms:modified xsi:type="dcterms:W3CDTF">2022-07-28T00:30:55Z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FF7196595B0947589D189514A0421F9E</vt:lpwstr>
  </property>
  <property fmtid="{D5CDD505-2E9C-101B-9397-08002B2CF9AE}" pid="3" name="KSOProductBuildVer">
    <vt:lpwstr>2052-11.1.0.11875</vt:lpwstr>
  </property>
</Properties>
</file>